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Core"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Administrators\Career Fair\2025_02 Spring\"/>
    </mc:Choice>
  </mc:AlternateContent>
  <xr:revisionPtr revIDLastSave="0" documentId="13_ncr:1_{8EE0548C-522F-49E1-B6B3-962F32FE1F67}" xr6:coauthVersionLast="47" xr6:coauthVersionMax="47" xr10:uidLastSave="{00000000-0000-0000-0000-000000000000}"/>
  <bookViews>
    <workbookView xWindow="-120" yWindow="-120" windowWidth="29040" windowHeight="15720" xr2:uid="{00000000-000D-0000-FFFF-FFFF00000000}"/>
  </bookViews>
  <sheets>
    <sheet name="Company Details" sheetId="1" r:id="rId1"/>
  </sheets>
  <definedNames>
    <definedName name="_xlnm._FilterDatabase" localSheetId="0" hidden="1">'Company Details'!$A$2:$M$159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9" i="1" l="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2" i="1"/>
  <c r="C21" i="1"/>
  <c r="C20" i="1"/>
  <c r="C19" i="1"/>
  <c r="C18" i="1"/>
  <c r="C17" i="1"/>
  <c r="C16" i="1"/>
  <c r="C15" i="1"/>
  <c r="C14" i="1"/>
  <c r="C13" i="1"/>
  <c r="C12" i="1"/>
  <c r="C11" i="1"/>
  <c r="C10" i="1"/>
  <c r="C9" i="1"/>
  <c r="C8" i="1"/>
  <c r="C7" i="1"/>
  <c r="C6" i="1"/>
  <c r="C5" i="1"/>
  <c r="C4" i="1"/>
  <c r="C3" i="1"/>
</calcChain>
</file>

<file path=xl/sharedStrings.xml><?xml version="1.0" encoding="utf-8"?>
<sst xmlns="http://schemas.openxmlformats.org/spreadsheetml/2006/main" count="1568" uniqueCount="551">
  <si>
    <t>EMPLOYER NAME</t>
  </si>
  <si>
    <t>Industry (Construction)</t>
  </si>
  <si>
    <t>Website</t>
  </si>
  <si>
    <t>Majors Recruited</t>
  </si>
  <si>
    <t>Work Authorization Desired</t>
  </si>
  <si>
    <t>We can hire or are willing to talk to</t>
  </si>
  <si>
    <t>Position Types</t>
  </si>
  <si>
    <t>Office Locations</t>
  </si>
  <si>
    <t>Tuition Reimbursement</t>
  </si>
  <si>
    <t>Employer Resources for Students - CONSTRUCTION MANAGEMENT REGISTRATION</t>
  </si>
  <si>
    <t>City</t>
  </si>
  <si>
    <t>State</t>
  </si>
  <si>
    <t>Yes</t>
  </si>
  <si>
    <t>No</t>
  </si>
  <si>
    <t>84 Lumber</t>
  </si>
  <si>
    <t>Design / Build, Other</t>
  </si>
  <si>
    <t>Building Construction Management BCM/CMT, Design and Construction Integration DCI, Computer Graphics Technology CGT, Construction Engr Management CEM, Civil Engineering CIVL, Technology/ Engineering Related Majors, Business Related (Management, Economics, Finance), Other</t>
  </si>
  <si>
    <t>Eligible to work in the U.S. with no restrictions</t>
  </si>
  <si>
    <t>Seniors, Alumni</t>
  </si>
  <si>
    <t>Full-Time, Internship</t>
  </si>
  <si>
    <t>1001-5000 employees</t>
  </si>
  <si>
    <t>Eighty Four</t>
  </si>
  <si>
    <t>Pennsylvania</t>
  </si>
  <si>
    <t>A M King</t>
  </si>
  <si>
    <t>Design / Build</t>
  </si>
  <si>
    <t>Building Construction Management BCM/CMT, Construction Engr Management CEM, Civil Engineering CIVL</t>
  </si>
  <si>
    <t>Seniors, Juniors, Sophomores, Freshmen, Masters Degree</t>
  </si>
  <si>
    <t>Charlotte</t>
  </si>
  <si>
    <t>North Carolina</t>
  </si>
  <si>
    <t>51-200 employees</t>
  </si>
  <si>
    <t>Abel Construction</t>
  </si>
  <si>
    <t>Commercial, Construction Management Firm, Design / Build, Developer, General Contractor, Healthcare</t>
  </si>
  <si>
    <t>Building Construction Management BCM/CMT, Design and Construction Integration DCI, Construction Engr Management CEM, Civil Engineering CIVL</t>
  </si>
  <si>
    <t>International Students, Seniors, Juniors, Sophomores, Freshmen, Masters Degree, PHd, Alumni</t>
  </si>
  <si>
    <t>Louisville</t>
  </si>
  <si>
    <t>Kentucky</t>
  </si>
  <si>
    <t>201-500 employees</t>
  </si>
  <si>
    <t>AECOM Hunt</t>
  </si>
  <si>
    <t>Construction Management Firm</t>
  </si>
  <si>
    <t>Building Construction Management BCM/CMT, Design and Construction Integration DCI, Civil Engineering CIVL</t>
  </si>
  <si>
    <t>Seniors, Juniors, Sophomores, Freshmen</t>
  </si>
  <si>
    <t>Indianapolis</t>
  </si>
  <si>
    <t>Indiana</t>
  </si>
  <si>
    <t>Alberici Constructors</t>
  </si>
  <si>
    <t>Commercial, Construction Management Firm, Design / Build, Electrical, General Contractor, Healthcare, Industrial, Mechanical</t>
  </si>
  <si>
    <t>Seniors, Masters Degree</t>
  </si>
  <si>
    <t>Full-Time</t>
  </si>
  <si>
    <t>St. Louis</t>
  </si>
  <si>
    <t>Missouri</t>
  </si>
  <si>
    <t>501-1000 employees</t>
  </si>
  <si>
    <t>Aldridge Electric</t>
  </si>
  <si>
    <t>Electrical, Heavy - Highway, Specialty Contractor</t>
  </si>
  <si>
    <t>Building Construction Management BCM/CMT, Design and Construction Integration DCI, Computer Graphics Technology CGT, Construction Engr Management CEM, Civil Engineering CIVL, Technology/ Engineering Related Majors, Business Related (Management, Economics, Finance)</t>
  </si>
  <si>
    <t>Seniors, Juniors, Sophomores, Masters Degree</t>
  </si>
  <si>
    <t>Libertyville</t>
  </si>
  <si>
    <t>Illinois</t>
  </si>
  <si>
    <t>Alt Construction, LLC</t>
  </si>
  <si>
    <t>Commercial, Design / Build, Developer, General Contractor</t>
  </si>
  <si>
    <t>Building Construction Management BCM/CMT</t>
  </si>
  <si>
    <t>International Students, Seniors, Juniors, Sophomores, Freshmen</t>
  </si>
  <si>
    <t>Zionsville</t>
  </si>
  <si>
    <t>American Bridge</t>
  </si>
  <si>
    <t>General Contractor</t>
  </si>
  <si>
    <t>Construction Engr Management CEM, Civil Engineering CIVL</t>
  </si>
  <si>
    <t>Eligible to work in the U.S. with no restrictions, Eligible to work in the U.S. temporarily/will require visa sponsorship for permanent authorization</t>
  </si>
  <si>
    <t>Full-Time, Internship, Co-op</t>
  </si>
  <si>
    <t>Grapevine</t>
  </si>
  <si>
    <t>Texas</t>
  </si>
  <si>
    <t>AML Inc.</t>
  </si>
  <si>
    <t>Commercial, Design / Build, General Contractor, Industrial</t>
  </si>
  <si>
    <t>Seniors, Juniors, Sophomores, Freshmen, Masters Degree, Alumni</t>
  </si>
  <si>
    <t>Full-Time, Internship, Extended Internship</t>
  </si>
  <si>
    <t>Floyds Knobs</t>
  </si>
  <si>
    <t>Anning-Johnson Co</t>
  </si>
  <si>
    <t>Commercial, Specialty Contractor</t>
  </si>
  <si>
    <t>Melrose Park</t>
  </si>
  <si>
    <t>ARCO</t>
  </si>
  <si>
    <t>Construction Management Firm, Design / Build</t>
  </si>
  <si>
    <t>Seniors, Juniors, Sophomores, Freshmen, Alumni</t>
  </si>
  <si>
    <t>Full-Time, Internship, Extended Internship, Co-op</t>
  </si>
  <si>
    <t>Atlas Excavating Inc</t>
  </si>
  <si>
    <t>Specialty Contractor</t>
  </si>
  <si>
    <t>West Lafayette</t>
  </si>
  <si>
    <t>Baker Concrete</t>
  </si>
  <si>
    <t>Building Construction Management BCM/CMT, Construction Engr Management CEM, Civil Engineering CIVL, Technology/ Engineering Related Majors</t>
  </si>
  <si>
    <t>Monroe</t>
  </si>
  <si>
    <t>Ohio</t>
  </si>
  <si>
    <t>Barnard Construction Company, Inc.</t>
  </si>
  <si>
    <t>Construction Management Firm, General Contractor, Specialty Contractor</t>
  </si>
  <si>
    <t>Seniors, Juniors, Sophomores</t>
  </si>
  <si>
    <t>Bozeman</t>
  </si>
  <si>
    <t>Montana</t>
  </si>
  <si>
    <t>Juniors, Sophomores, Freshmen</t>
  </si>
  <si>
    <t>Internship</t>
  </si>
  <si>
    <t>Birge and Held Construction</t>
  </si>
  <si>
    <t>https://www.birgeandheldconstruction.com/</t>
  </si>
  <si>
    <t>indianapolis</t>
  </si>
  <si>
    <t>BMWC Constructors</t>
  </si>
  <si>
    <t>General Contractor, Mechanical, Specialty Contractor</t>
  </si>
  <si>
    <t>Construction Engr Management CEM</t>
  </si>
  <si>
    <t>Bone Dry Roofing</t>
  </si>
  <si>
    <t>General Contractor, Residential, Specialty Contractor</t>
  </si>
  <si>
    <t>Building Construction Management BCM/CMT, Business Related (Management, Economics, Finance), Other</t>
  </si>
  <si>
    <t>https://bonedry.com/careers/</t>
  </si>
  <si>
    <t>Bowa Construction</t>
  </si>
  <si>
    <t>Commercial, Construction Management Firm, Design / Build, General Contractor, Healthcare, Residential</t>
  </si>
  <si>
    <t>Building Construction Management BCM/CMT, Design and Construction Integration DCI, Construction Engr Management CEM</t>
  </si>
  <si>
    <t>Chicago</t>
  </si>
  <si>
    <t>Bowen Engineering Corporation</t>
  </si>
  <si>
    <t>Indianapolis, IN</t>
  </si>
  <si>
    <t>Brandenburg Industrial Service</t>
  </si>
  <si>
    <t>Demolition &amp; Reconstruction</t>
  </si>
  <si>
    <t>Building Construction Management BCM/CMT, Design and Construction Integration DCI, Construction Engr Management CEM, Technology/ Engineering Related Majors</t>
  </si>
  <si>
    <t>Seniors, Juniors, Sophomores, Masters Degree, PHd, Alumni</t>
  </si>
  <si>
    <t>www.brandenburg.com</t>
  </si>
  <si>
    <t>Corporate Office: Chicago, IL
Division Offices: Arecibo, PR; Bethlehem, PA; Elmhurst, IL; Gary, IN; Houston, TX; Troy, MI;</t>
  </si>
  <si>
    <t>Brandt Construction, Inc.</t>
  </si>
  <si>
    <t>Commercial, Construction Management Firm, General Contractor</t>
  </si>
  <si>
    <t/>
  </si>
  <si>
    <t>Building Construction Management BCM/CMT, Construction Engr Management CEM</t>
  </si>
  <si>
    <t>Brasfield &amp; Gorrie</t>
  </si>
  <si>
    <t>Commercial, Construction Management Firm, Design / Build, General Contractor, Healthcare, Heavy - Highway, Industrial</t>
  </si>
  <si>
    <t>Birmingham, AL
Atlanta, GA
Columbus, GA
Orlando, FL
Jacksonville, FL
Raleigh, NC
Nashville, TN
Dallas, TX</t>
  </si>
  <si>
    <t>Brasfield &amp; Gorrie • Going beyond the build
Benefits of Fall and Spring Terms for Student Program
Student Program Opportunities</t>
  </si>
  <si>
    <t>Nashville</t>
  </si>
  <si>
    <t>Tennessee</t>
  </si>
  <si>
    <t>Brinkmann Constructors</t>
  </si>
  <si>
    <t>Commercial, General Contractor</t>
  </si>
  <si>
    <t>Become a Brinkmann BUILD Program Intern | Brinkmann Constructors
Early Career Opportunities | Brinkmann Constructors
https://youtu.be/a-uFCFWO7R0?si=4X-BhuNVIUXl5CP4</t>
  </si>
  <si>
    <t>Chesterfield</t>
  </si>
  <si>
    <t>Buckingham Companies</t>
  </si>
  <si>
    <t>Construction Management Firm, Design / Build, Developer, Residential</t>
  </si>
  <si>
    <t>Building Construction Management BCM/CMT, Design and Construction Integration DCI, Construction Engr Management CEM, Civil Engineering CIVL, Business Related (Management, Economics, Finance)</t>
  </si>
  <si>
    <t>Buffalo Construction, Inc.</t>
  </si>
  <si>
    <t>Commercial, Construction Management Firm, Demolition &amp; Reconstruction, Design / Build, General Contractor</t>
  </si>
  <si>
    <t>Bulley &amp; Andrews, LLC</t>
  </si>
  <si>
    <t>Commercial, Construction Management Firm, General Contractor, Healthcare, Residential</t>
  </si>
  <si>
    <t>https://www.bulley.com/careers/internships/
https://www.youtube.com/watch?v=-NeZ59vReds</t>
  </si>
  <si>
    <t>Burns &amp; McDonnell</t>
  </si>
  <si>
    <t>Construction Management Firm, Design / Build, Electrical, Mechanical</t>
  </si>
  <si>
    <t>Home | Burns &amp; McDonnell</t>
  </si>
  <si>
    <t>Kansas City</t>
  </si>
  <si>
    <t>Calhoun Construction Services Inc.</t>
  </si>
  <si>
    <t>Commercial, Construction Management Firm, General Contractor, Healthcare</t>
  </si>
  <si>
    <t>Seniors, Juniors, Sophomores, Freshmen, Masters Degree, PHd, Alumni</t>
  </si>
  <si>
    <t>Internship/Co-op | Calhoun Construction</t>
  </si>
  <si>
    <t>Louisville, KY</t>
  </si>
  <si>
    <t>CK Construction</t>
  </si>
  <si>
    <t>Commercial, Construction Management Firm, Design / Build, General Contractor, Healthcare</t>
  </si>
  <si>
    <t>Full-Time, Co-op</t>
  </si>
  <si>
    <t>Westerville</t>
  </si>
  <si>
    <t>Central Ohio</t>
  </si>
  <si>
    <t>Clayco</t>
  </si>
  <si>
    <t>Commercial, Construction Management Firm, Design / Build, Developer, General Contractor</t>
  </si>
  <si>
    <t>Building Construction Management BCM/CMT, Design and Construction Integration DCI, Construction Engr Management CEM, Civil Engineering CIVL, Technology/ Engineering Related Majors</t>
  </si>
  <si>
    <t>Coastal Construction</t>
  </si>
  <si>
    <t>Eligible to work in the U.S. temporarily/will require visa sponsorship for permanent authorization</t>
  </si>
  <si>
    <t>International Students, Seniors, Juniors, Masters Degree</t>
  </si>
  <si>
    <t>Miami</t>
  </si>
  <si>
    <t>Florida</t>
  </si>
  <si>
    <t>Consolidated Fabrication and Constructors, Inc.</t>
  </si>
  <si>
    <t>Industrial, Other</t>
  </si>
  <si>
    <t>Building Construction Management BCM/CMT, Construction Engr Management CEM, Technology/ Engineering Related Majors</t>
  </si>
  <si>
    <t>Gary</t>
  </si>
  <si>
    <t>CRG Residential</t>
  </si>
  <si>
    <t>Developer, General Contractor, Residential</t>
  </si>
  <si>
    <t>Building Construction Management BCM/CMT, Business Related (Management, Economics, Finance)</t>
  </si>
  <si>
    <t>Carmel</t>
  </si>
  <si>
    <t>CTL Engineering, Inc.</t>
  </si>
  <si>
    <t>Construction Management Firm, Specialty Contractor, Other</t>
  </si>
  <si>
    <t>International Students, Seniors, Juniors, Masters Degree, Alumni</t>
  </si>
  <si>
    <t>Please visit our website at www.ctleng.com and our Careers Page (search Indianapolis) for local roles.</t>
  </si>
  <si>
    <t>Custom Builders</t>
  </si>
  <si>
    <t>Construction Management Firm, General Contractor</t>
  </si>
  <si>
    <t>St. Thomas</t>
  </si>
  <si>
    <t>Saint Thomas</t>
  </si>
  <si>
    <t>D.R. Horton, Inc.</t>
  </si>
  <si>
    <t>Construction Management Firm, Residential</t>
  </si>
  <si>
    <t>Seniors, Juniors, Masters Degree, Alumni</t>
  </si>
  <si>
    <t>https://www.drhorton.com/internships 
https://www.drhorton.com/careers</t>
  </si>
  <si>
    <t>Arlington</t>
  </si>
  <si>
    <t>10,001+ employees</t>
  </si>
  <si>
    <t>DPR Construction</t>
  </si>
  <si>
    <t>https://www.youtube.com/user/dprconstruction
www.dpr.com
https://www.linkedin.com/company/dpr-construction-inc/posts/?feedView=all</t>
  </si>
  <si>
    <t>Phoenix</t>
  </si>
  <si>
    <t>Arizona</t>
  </si>
  <si>
    <t>Drees Homes</t>
  </si>
  <si>
    <t>Residential</t>
  </si>
  <si>
    <t>Building Construction Management BCM/CMT, Design and Construction Integration DCI, Civil Engineering CIVL, Business Related (Management, Economics, Finance), Other</t>
  </si>
  <si>
    <t>Ft. Mitchell</t>
  </si>
  <si>
    <t>Dubak Electrical Group, LLC</t>
  </si>
  <si>
    <t>Electrical, Industrial, Mechanical, Specialty Contractor</t>
  </si>
  <si>
    <t>Seniors, Juniors, Sophomores, Masters Degree, Alumni</t>
  </si>
  <si>
    <t>La Grange</t>
  </si>
  <si>
    <t>LaGrange (Chicago area), IL
Indianapolis, IN
Sarasota, FL</t>
  </si>
  <si>
    <t>E&amp;K</t>
  </si>
  <si>
    <t>Commercial, Healthcare, Specialty Contractor</t>
  </si>
  <si>
    <t>Elmhurst</t>
  </si>
  <si>
    <t>Chicago
Denver
Phoenix
Omaha
Kansas City</t>
  </si>
  <si>
    <t>ENC Construction &amp; Development</t>
  </si>
  <si>
    <t>Commercial, Construction Management Firm, Developer, General Contractor</t>
  </si>
  <si>
    <t>11-50 employees</t>
  </si>
  <si>
    <t>Estridge Homes</t>
  </si>
  <si>
    <t>Developer, Residential</t>
  </si>
  <si>
    <t>Building Construction Management BCM/CMT, Design and Construction Integration DCI, Other</t>
  </si>
  <si>
    <t>Executive Construction Inc.</t>
  </si>
  <si>
    <t>Hillside</t>
  </si>
  <si>
    <t>F.A. Wilhelm Construction</t>
  </si>
  <si>
    <t>Commercial, Construction Management Firm, Design / Build, Electrical, General Contractor, Healthcare, Industrial, Mechanical, Specialty Contractor</t>
  </si>
  <si>
    <t>F.H. Paschen, S.N. Nielsen &amp; Assoc, LLC</t>
  </si>
  <si>
    <t>Construction Management Firm, Design / Build, General Contractor</t>
  </si>
  <si>
    <t>Fischer Homes</t>
  </si>
  <si>
    <t>Construction Management Firm, Design / Build, Residential</t>
  </si>
  <si>
    <t>Erlanger</t>
  </si>
  <si>
    <t>Cincinnati, OH
Erlanger, KY
Columbus, OH
Indianapolis, IN
Atlanta, GA
Louisville, KY
Dayton, OH</t>
  </si>
  <si>
    <t>Fluor Corporation</t>
  </si>
  <si>
    <t>Construction Management Firm, Heavy - Highway</t>
  </si>
  <si>
    <t>Houston</t>
  </si>
  <si>
    <t>Fluor has more than 100 offices in 36 countries on six continents, including locations in North America, South America, Europe, Africa, Middle East, Asia and Australia.</t>
  </si>
  <si>
    <t>Force Construction Company, Inc.</t>
  </si>
  <si>
    <t>Commercial, Construction Management Firm, Design / Build, Developer, General Contractor, Heavy - Highway, Industrial</t>
  </si>
  <si>
    <t>Building Construction Management BCM/CMT, Design and Construction Integration DCI, Computer Graphics Technology CGT, Construction Engr Management CEM, Civil Engineering CIVL, Business Related (Management, Economics, Finance)</t>
  </si>
  <si>
    <t>Columbus</t>
  </si>
  <si>
    <t>Freitag and Weinhardt</t>
  </si>
  <si>
    <t>Terre Haute</t>
  </si>
  <si>
    <t>Industrial, Mechanical, Specialty Contractor</t>
  </si>
  <si>
    <t>International Students, Seniors, Alumni</t>
  </si>
  <si>
    <t>www.freitaginc.com</t>
  </si>
  <si>
    <t>Gaylor Electric</t>
  </si>
  <si>
    <t>Commercial, Industrial</t>
  </si>
  <si>
    <t>https://www.youtube.com/watch?v=_0xbTNN3tYs
Career Pathways - Gaylor Electric</t>
  </si>
  <si>
    <t>GEMCO Constructors</t>
  </si>
  <si>
    <t>Commercial, Design / Build, Electrical, General Contractor, Industrial</t>
  </si>
  <si>
    <t>www.wearegemco.com</t>
  </si>
  <si>
    <t>GH Phipps</t>
  </si>
  <si>
    <t>Building Construction Management BCM/CMT, Design and Construction Integration DCI, Computer Graphics Technology CGT, Construction Engr Management CEM, Civil Engineering CIVL</t>
  </si>
  <si>
    <t>Greenwood Village</t>
  </si>
  <si>
    <t>Colorado</t>
  </si>
  <si>
    <t>Gilliatte General Contractors Inc.</t>
  </si>
  <si>
    <t>Seniors, Juniors, Alumni</t>
  </si>
  <si>
    <t>www.Gilliatte.com
https://www.instagram.com/gilliatte_gc/
https://x.com/gilliatte_gc
https://www.linkedin.com/company/gilliatte-general-contractors-inc-/posts/?feedView=all
https://www.facebook.com/people/Gilliatte-General-Contractors-Inc
https://www.youtube.com/channel/UCLN0rtPKm6jpSJhoW5SwDig</t>
  </si>
  <si>
    <t>Gradex, Inc.</t>
  </si>
  <si>
    <t>Heavy - Highway</t>
  </si>
  <si>
    <t>Building Construction Management BCM/CMT, Design and Construction Integration DCI, Construction Engr Management CEM, Technology/ Engineering Related Majors, Business Related (Management, Economics, Finance)</t>
  </si>
  <si>
    <t>Carmel,IN</t>
  </si>
  <si>
    <t>Grand Contracting</t>
  </si>
  <si>
    <t>Construction Management Firm, Design / Build, Developer, Healthcare, Industrial</t>
  </si>
  <si>
    <t>Grand Contracting | Building with Integrity</t>
  </si>
  <si>
    <t>Harrell-Fish Inc.</t>
  </si>
  <si>
    <t>Design / Build, General Contractor, Industrial, Mechanical</t>
  </si>
  <si>
    <t>Bloomington</t>
  </si>
  <si>
    <t>Helix Electric</t>
  </si>
  <si>
    <t>Commercial, Design / Build, Electrical, Healthcare, Industrial, Residential, Specialty Contractor</t>
  </si>
  <si>
    <t>University Relations - Helix Electric
Projects | Helix Electric</t>
  </si>
  <si>
    <t>San Diego</t>
  </si>
  <si>
    <t>California</t>
  </si>
  <si>
    <t>Hensel Phelps</t>
  </si>
  <si>
    <t>Orlando</t>
  </si>
  <si>
    <t>HGC Construction</t>
  </si>
  <si>
    <t>Commercial, General Contractor, Specialty Contractor</t>
  </si>
  <si>
    <t>https://vimeo.com/877916906/af163631ca</t>
  </si>
  <si>
    <t>Cincinnati</t>
  </si>
  <si>
    <t>High Star Traffic</t>
  </si>
  <si>
    <t>Building Construction Management BCM/CMT, Civil Engineering CIVL, Business Related (Management, Economics, Finance)</t>
  </si>
  <si>
    <t>https://www.highstartraffic.com/careers/</t>
  </si>
  <si>
    <t>Knox</t>
  </si>
  <si>
    <t>Hilti North America</t>
  </si>
  <si>
    <t>Commercial, Demolition &amp; Reconstruction, Global Engineering, Heavy - Highway, Industrial, Other</t>
  </si>
  <si>
    <t>Building Construction Management BCM/CMT, Civil Engineering CIVL, Technology/ Engineering Related Majors, Business Related (Management, Economics, Finance)</t>
  </si>
  <si>
    <t>Seniors, Juniors, Masters Degree</t>
  </si>
  <si>
    <t>https://www.hilti.com/content/hilti/W1/US/en/company/company/about-hilti.html</t>
  </si>
  <si>
    <t>Plano</t>
  </si>
  <si>
    <t>Holder Construction</t>
  </si>
  <si>
    <t>Atlanta</t>
  </si>
  <si>
    <t>Georgia</t>
  </si>
  <si>
    <t>Horizon Develop Build Manage</t>
  </si>
  <si>
    <t>Design / Build, Developer</t>
  </si>
  <si>
    <t>https://horizondbm.com/careers/</t>
  </si>
  <si>
    <t>Suite 300</t>
  </si>
  <si>
    <t>Wisconsin</t>
  </si>
  <si>
    <t>Huston Electric</t>
  </si>
  <si>
    <t>Commercial, Design / Build, Electrical, Industrial</t>
  </si>
  <si>
    <t>Building Construction Management BCM/CMT, Design and Construction Integration DCI, Technology/ Engineering Related Majors</t>
  </si>
  <si>
    <t>Internship, Extended Internship</t>
  </si>
  <si>
    <t>https://hustonelectric.com/
https://hustonelectric.com/join-our-team/</t>
  </si>
  <si>
    <t>Lafayette</t>
  </si>
  <si>
    <t>Irving Materials, Inc.</t>
  </si>
  <si>
    <t>Other</t>
  </si>
  <si>
    <t>Juniors, Sophomores</t>
  </si>
  <si>
    <t>www.irvmat.com</t>
  </si>
  <si>
    <t>Greenfield</t>
  </si>
  <si>
    <t>J. Raymond Construction</t>
  </si>
  <si>
    <t>Commercial, Construction Management Firm, Demolition &amp; Reconstruction</t>
  </si>
  <si>
    <t>Longwood</t>
  </si>
  <si>
    <t>J.F. Brennan Company</t>
  </si>
  <si>
    <t>J.F. Brennan Company, Inc. (Brennan) is a fourth-generation, family-owned, marine construction firm that specializes in environmental remediation, dam construction, commercial dive, harbor management, and submarine cable services. Working closely with public and private owners of water-based infrastructure since 1919, Brennan operates throughout coastal and inland waterways nationwide, maintaining a large fleet of marine equipment backed by more than 600 maritime professionals.
Everything Brennan does takes place around the water. As a result, they have the right people, specialized equipment, and proper programs in place to mitigate associated risks. Over the past 100 years, Brennan's quality work and transparent communication with clients have made them a preferred contractor for the US EPA, US Army Corps of Engineers, and private infrastructure owners across the country.
Why Brennan? Safety, quality, and environmental management are long-standing principles within the company, being ISO certified in all three values proves that Brennan objectively maintains the highest of international standards.
Our mission is to create and execute innovative solutions to the world's most complex maritime, environmental, and infrastructure challenges. 
Links to share:
J.F. Brennnan Company, Inc. 100 Year Video
Solving A Shore Power Problem: 6,100 Feet of Cable Delivers Clean Energy to Pier 66 in Seattle
Reviving A Port for Global Shipping: Innovative Work at Quonset’s Pier 1
Milwaukee River Cleanup: Successful Results in Environmental Remediation</t>
  </si>
  <si>
    <t>La Crosse</t>
  </si>
  <si>
    <t>JE Dunn Construction</t>
  </si>
  <si>
    <t>Commercial, Construction Management Firm</t>
  </si>
  <si>
    <t>JR Kelly Company Inc</t>
  </si>
  <si>
    <t>Seniors, Juniors, Sophomores, Alumni</t>
  </si>
  <si>
    <t>Kelley Construction</t>
  </si>
  <si>
    <t>Commercial, Construction Management Firm, General Contractor, Healthcare, Industrial</t>
  </si>
  <si>
    <t>Kiewit</t>
  </si>
  <si>
    <t>Construction Management Firm, Design / Build, General Contractor, Heavy - Highway</t>
  </si>
  <si>
    <t>Kiewit is one of North America’s largest and most respected construction and engineering organizations. With its roots dating back to 1884, the employee-owned organization operates through a network of subsidiaries in the United States, Canada, and Mexico. Kiewit offers construction and engineering services in a variety of markets including transportation; oil, gas and chemical; power; building; water/wastewater; industrial; and mining. Kiewit had 2022 revenues of $13.7 billion and employs 25,700 staff and craft employees. Kiewit is ranked #3 in ENR’s list of Top 400 Contractors. 
https://join.kiewit.com/students-and-recent-graduates/</t>
  </si>
  <si>
    <t>Omaha</t>
  </si>
  <si>
    <t>Kingspan North America</t>
  </si>
  <si>
    <t>Building Construction Management BCM/CMT, Construction Engr Management CEM, Civil Engineering CIVL, Technology/ Engineering Related Majors, Business Related (Management, Economics, Finance)</t>
  </si>
  <si>
    <t>Deland</t>
  </si>
  <si>
    <t>Building Construction Management BCM/CMT, Civil Engineering CIVL</t>
  </si>
  <si>
    <t>Kokosing</t>
  </si>
  <si>
    <t>Commercial, Construction Management Firm, Demolition &amp; Reconstruction, Design / Build, Disaster Restoration, Electrical, General Contractor, Healthcare, Heavy - Highway, Industrial, Mechanical, Specialty Contractor</t>
  </si>
  <si>
    <t>WESTERVILLE</t>
  </si>
  <si>
    <t>Landmark Properties</t>
  </si>
  <si>
    <t>Commercial, Developer, General Contractor, Residential</t>
  </si>
  <si>
    <t>Athens</t>
  </si>
  <si>
    <t>Layton Construction</t>
  </si>
  <si>
    <t>Commercial, Construction Management Firm, Healthcare</t>
  </si>
  <si>
    <t>Sandy</t>
  </si>
  <si>
    <t>Utah</t>
  </si>
  <si>
    <t>Leach &amp; Russell Mechanical</t>
  </si>
  <si>
    <t>Commercial, Design / Build, Healthcare, Mechanical</t>
  </si>
  <si>
    <t>Fishers</t>
  </si>
  <si>
    <t>Lennar</t>
  </si>
  <si>
    <t>Louisville Paving and Construction</t>
  </si>
  <si>
    <t>LOUISVILLEJEFFERSON</t>
  </si>
  <si>
    <t>M/I Homes</t>
  </si>
  <si>
    <t>MAC Construction</t>
  </si>
  <si>
    <t>Design / Build, General Contractor, Heavy - Highway, Industrial, Mechanical, Specialty Contractor</t>
  </si>
  <si>
    <t>New Albany</t>
  </si>
  <si>
    <t>MacDougall Pierce Construction</t>
  </si>
  <si>
    <t>Building Construction Management BCM/CMT, Design and Construction Integration DCI, Construction Engr Management CEM, Civil Engineering CIVL, Technology/ Engineering Related Majors, Business Related (Management, Economics, Finance)</t>
  </si>
  <si>
    <t>MacDougall Pierce Construction: Overview | LinkedIn</t>
  </si>
  <si>
    <t>Mammoth, Inc. - DBA Mammoth Construction</t>
  </si>
  <si>
    <t>Anderson</t>
  </si>
  <si>
    <t>McCarthy Building Companies</t>
  </si>
  <si>
    <t>Commercial, Design / Build, Electrical, General Contractor, Healthcare, Industrial, Mechanical</t>
  </si>
  <si>
    <t>https://www.youtube.com/watch?v=dckdsVngdL8
https://youtu.be/suADRGhkoCQ?si=u8STDfi6zjloVVT4</t>
  </si>
  <si>
    <t>St Louis</t>
  </si>
  <si>
    <t>Meade</t>
  </si>
  <si>
    <t>Commercial, Electrical, Industrial</t>
  </si>
  <si>
    <t>www.meade100.com</t>
  </si>
  <si>
    <t>Willowbrook</t>
  </si>
  <si>
    <t>Meridian Design Build</t>
  </si>
  <si>
    <t>Commercial, Construction Management Firm, Design / Build, General Contractor, Industrial</t>
  </si>
  <si>
    <t>Rosemont</t>
  </si>
  <si>
    <t>Messer Construction</t>
  </si>
  <si>
    <t>Full-Service Custom Commercial Construction- Messer Construction Co.</t>
  </si>
  <si>
    <t>Meyer Contracting</t>
  </si>
  <si>
    <t>https://recruiting2.ultipro.com/MEY1001MYRC/JobBoard/be8307cf-be96-4e9d-8200-172fb455fb66/Opportunity/OpportunityDetail?opportunityId=d9167e0e-82cc-4d6b-b60e-5452a0a92573</t>
  </si>
  <si>
    <t>Maple Grove</t>
  </si>
  <si>
    <t>Minnesota</t>
  </si>
  <si>
    <t>Meyer Najem</t>
  </si>
  <si>
    <t>MHG Hotels LLC</t>
  </si>
  <si>
    <t>Commercial, Developer</t>
  </si>
  <si>
    <t>International Students, Seniors, Juniors, Sophomores, Masters Degree, PHd</t>
  </si>
  <si>
    <t>https://www.mhghotelsllc.com/
https://www.letapconstruction.com/</t>
  </si>
  <si>
    <t>Michuda Construction, Inc.</t>
  </si>
  <si>
    <t>Tinley Park</t>
  </si>
  <si>
    <t>Milestone Contractors</t>
  </si>
  <si>
    <t>Building Construction Management BCM/CMT, Construction Engr Management CEM, Civil Engineering CIVL, Business Related (Management, Economics, Finance), Other</t>
  </si>
  <si>
    <t>MMR Group</t>
  </si>
  <si>
    <t>Commercial, Electrical, Industrial, Specialty Contractor</t>
  </si>
  <si>
    <t>Building Construction Management BCM/CMT, Design and Construction Integration DCI, Computer Graphics Technology CGT, Construction Engr Management CEM</t>
  </si>
  <si>
    <t>https://mmrgrp.com/resources</t>
  </si>
  <si>
    <t>Baton Rouge</t>
  </si>
  <si>
    <t>Louisiana</t>
  </si>
  <si>
    <t>Morgan Harbour Construction</t>
  </si>
  <si>
    <t>Commercial, Construction Management Firm, Design / Build, General Contractor, Healthcare, Industrial</t>
  </si>
  <si>
    <t>Building Construction Management BCM/CMT, Design and Construction Integration DCI, Civil Engineering CIVL, Technology/ Engineering Related Majors, Business Related (Management, Economics, Finance)</t>
  </si>
  <si>
    <t>Mortenson</t>
  </si>
  <si>
    <t>Commercial, Construction Management Firm, Design / Build, General Contractor</t>
  </si>
  <si>
    <t>Minneapolis</t>
  </si>
  <si>
    <t>5001-10,000 employees</t>
  </si>
  <si>
    <t>International Students, Seniors, Juniors, Sophomores, Freshmen, Masters Degree</t>
  </si>
  <si>
    <t>Novak Construction</t>
  </si>
  <si>
    <t>Commercial, Construction Management Firm, Design / Build, Developer, General Contractor, Healthcare, Industrial</t>
  </si>
  <si>
    <t>Nox Group</t>
  </si>
  <si>
    <t>Electrical, General Contractor, Industrial, Mechanical</t>
  </si>
  <si>
    <t>Old Town Design Group</t>
  </si>
  <si>
    <t>Commercial, Design / Build, Developer, Residential</t>
  </si>
  <si>
    <t>Olthof Homes</t>
  </si>
  <si>
    <t>Design / Build, Developer, Residential</t>
  </si>
  <si>
    <t>International Students, Seniors, Juniors, Sophomores, Freshmen, Masters Degree, Alumni</t>
  </si>
  <si>
    <t>Careers | Your Premier Indiana New Home Builder | Olthof Homes</t>
  </si>
  <si>
    <t>Saint John</t>
  </si>
  <si>
    <t>St. John, IN</t>
  </si>
  <si>
    <t>Onyx and East</t>
  </si>
  <si>
    <t>Construction Management Firm, Developer, General Contractor, Residential</t>
  </si>
  <si>
    <t>Opus Design Build, LLC</t>
  </si>
  <si>
    <t>Design / Build, Developer, Industrial</t>
  </si>
  <si>
    <t>Minnetonka</t>
  </si>
  <si>
    <t>Minneapolis, MN
Rosemont, IL
Denver, CO
Des Moines, IA
Kansas City, MO
Indianapolis, IN
Milwaukee, WI
St. Louis, MO
Phoenix, AR</t>
  </si>
  <si>
    <t>Pace Contracting</t>
  </si>
  <si>
    <t>Projects
Heavy Civil Projects | Kentuckiana | Pace Contracting
LinkedIn
https://www.linkedin.com/company/79300472</t>
  </si>
  <si>
    <t>LOUISVILLE</t>
  </si>
  <si>
    <t>Path Construction Company</t>
  </si>
  <si>
    <t>Commercial, Construction Management Firm, Demolition &amp; Reconstruction, Design / Build, Developer, Electrical, General Contractor, Healthcare, Heavy - Highway, Industrial, Mechanical, Residential</t>
  </si>
  <si>
    <t>Arlington Heights</t>
  </si>
  <si>
    <t>Arlington Heights, IL, Charlotte, NC, Scottsdale, AZ and Champaign IL.</t>
  </si>
  <si>
    <t>PCI: Performance Contracting, Inc.</t>
  </si>
  <si>
    <t>Seniors, Juniors</t>
  </si>
  <si>
    <t>https://www.performancecontracting.com/</t>
  </si>
  <si>
    <t>Lenexa</t>
  </si>
  <si>
    <t>Kansas</t>
  </si>
  <si>
    <t>Pepper Construction Company</t>
  </si>
  <si>
    <t>Commercial, General Contractor, Healthcare, Industrial</t>
  </si>
  <si>
    <t>Building Construction Management BCM/CMT, Computer Graphics Technology CGT, Construction Engr Management CEM, Technology/ Engineering Related Majors</t>
  </si>
  <si>
    <t>Juniors, Sophomores, Freshmen, Alumni</t>
  </si>
  <si>
    <t>Chicago, Illinois
Barrington, Illinois
Indianapolis, Indiana
Columbus, Ohio
Cincinnati, Ohio
Milwaukee, Wisconsin</t>
  </si>
  <si>
    <t>Pioneer Cladding &amp; Glazing Systems</t>
  </si>
  <si>
    <t>Mason</t>
  </si>
  <si>
    <t>Mason, OH
Cleveland, OH
Kokomo, IN
Baltimore, MD
Johnson City, TN</t>
  </si>
  <si>
    <t>PJ Hoerr, Inc.</t>
  </si>
  <si>
    <t>Commercial, Construction Management Firm, Demolition &amp; Reconstruction, Design / Build, Disaster Restoration, General Contractor, Healthcare, Industrial</t>
  </si>
  <si>
    <t>Building Construction Management BCM/CMT, Design and Construction Integration DCI, Construction Engr Management CEM, Business Related (Management, Economics, Finance)</t>
  </si>
  <si>
    <t>About P.J. Hoerr, Inc. | Flickr
https://www.linkedin.com/company/p-j-hoerr-inc-/
https://www.instagram.com/pjhoerr/
https://www.facebook.com/pjhoerrcontractors/</t>
  </si>
  <si>
    <t>Peoria, IL</t>
  </si>
  <si>
    <t>Power Construction Company</t>
  </si>
  <si>
    <t>Looking for some tips on how to stand out? Check out our guide, Find Your "Best Fit" Career Opportunity: https://www.canva.com/design/DAFGx8zzFOo/LUEdu8DXIGs9noMcnSa-DQ/view</t>
  </si>
  <si>
    <t>Power Design, Inc.</t>
  </si>
  <si>
    <t>Design / Build, Electrical, Mechanical</t>
  </si>
  <si>
    <t>St. Petersburg</t>
  </si>
  <si>
    <t>Powers &amp; Sons</t>
  </si>
  <si>
    <t>Commercial, Construction Management Firm, Design / Build, General Contractor, Industrial, Other</t>
  </si>
  <si>
    <t>International Students, Seniors, Juniors</t>
  </si>
  <si>
    <t>Preload</t>
  </si>
  <si>
    <t>Seniors</t>
  </si>
  <si>
    <t>PREMIER Design + Build Group, LLC</t>
  </si>
  <si>
    <t>Buffalo Grove</t>
  </si>
  <si>
    <t>PSI (an Intertek company)</t>
  </si>
  <si>
    <t>Commercial, Construction Management Firm, Demolition &amp; Reconstruction, Design / Build, Electrical, Global Engineering, Healthcare, Heavy - Highway, Industrial, Specialty Contractor</t>
  </si>
  <si>
    <t>Kentwood</t>
  </si>
  <si>
    <t>Michigan</t>
  </si>
  <si>
    <t>PulteGroup</t>
  </si>
  <si>
    <t>R.T. Moore Company</t>
  </si>
  <si>
    <t>Design / Build, Mechanical</t>
  </si>
  <si>
    <t>Website: www.rtmore.com
Field Engineer Page: We Build Leaders - R. T. Moore
Culture Video: https://youtu.be/QGB72rhchW4</t>
  </si>
  <si>
    <t>Indianapolis, IN 
Sarasota, FL
Fort Myers, FL
Columbus, OH</t>
  </si>
  <si>
    <t>Reeves Young</t>
  </si>
  <si>
    <t>Commercial, General Contractor, Industrial</t>
  </si>
  <si>
    <t>Sugar Hill</t>
  </si>
  <si>
    <t>Renascent, Inc.</t>
  </si>
  <si>
    <t>INDIANAPOLIS</t>
  </si>
  <si>
    <t>Reynolds Construction, LLC</t>
  </si>
  <si>
    <t>Orleans</t>
  </si>
  <si>
    <t>Ryan Companies</t>
  </si>
  <si>
    <t>Internship, Extended Internship, Co-op</t>
  </si>
  <si>
    <t>Ryan Fireprotection, Inc.</t>
  </si>
  <si>
    <t>Noblesville</t>
  </si>
  <si>
    <t>Satterfield &amp; Pontikes Construction, Inc.</t>
  </si>
  <si>
    <t>Houston,TX 
Dallas, TX 
San Antonio, TX 
Los Angeles, CA
New York, NY</t>
  </si>
  <si>
    <t>Shambaugh &amp; Son</t>
  </si>
  <si>
    <t>Design / Build, Electrical, Mechanical, Specialty Contractor</t>
  </si>
  <si>
    <t>Shambaugh &amp; Son has many career paths related to mechanical, electrical, and plumbing construction. For more information about Shambaugh's groups and the services they provide, visit shambaugh.com/services
For a full list of our current full time and internship opportunities, visit shambaugh.com/careers</t>
  </si>
  <si>
    <t>Fort Wayne</t>
  </si>
  <si>
    <t>Shiel Sexton</t>
  </si>
  <si>
    <t>Shook Construction Co.</t>
  </si>
  <si>
    <t>Shook Co-Op Program | Shook Construction
Shook Co Op Program</t>
  </si>
  <si>
    <t>Shuck Corporation</t>
  </si>
  <si>
    <t>Commercial, Construction Management Firm, Design / Build, General Contractor, Healthcare, Industrial, Specialty Contractor</t>
  </si>
  <si>
    <t>Signature Construction, LLC</t>
  </si>
  <si>
    <t>Commercial, Construction Management Firm, Design / Build, Developer, General Contractor, Residential</t>
  </si>
  <si>
    <t>Skanska</t>
  </si>
  <si>
    <t>Commercial, Construction Management Firm, General Contractor, Healthcare, Heavy - Highway</t>
  </si>
  <si>
    <t>New York</t>
  </si>
  <si>
    <t>Skender Construction</t>
  </si>
  <si>
    <t>Commercial, Construction Management Firm, Demolition &amp; Reconstruction, General Contractor, Healthcare, Residential</t>
  </si>
  <si>
    <t>https://www.skender.com/careers/</t>
  </si>
  <si>
    <t>Summit Livestock Facilities</t>
  </si>
  <si>
    <t>Design / Build, General Contractor, Industrial, Specialty Contractor</t>
  </si>
  <si>
    <t>Suntec Concrete</t>
  </si>
  <si>
    <t>Commercial, Design / Build, Specialty Contractor</t>
  </si>
  <si>
    <t>T&amp;W Design Build</t>
  </si>
  <si>
    <t>Commercial, Demolition &amp; Reconstruction, Design / Build, General Contractor, Healthcare, Industrial</t>
  </si>
  <si>
    <t>Design and Construction Integration DCI</t>
  </si>
  <si>
    <t>Taylor Bros. Construction Co., INC</t>
  </si>
  <si>
    <t>Commercial, Construction Management Firm, Demolition &amp; Reconstruction, Design / Build, Disaster Restoration, General Contractor, Healthcare, Industrial, Specialty Contractor</t>
  </si>
  <si>
    <t>Taylor Morrison</t>
  </si>
  <si>
    <t>Seniors, Juniors, Masters Degree, PHd, Alumni</t>
  </si>
  <si>
    <t>The Boldt Company</t>
  </si>
  <si>
    <t>Commercial, Construction Management Firm, Design / Build, Developer, General Contractor, Healthcare, Industrial, Specialty Contractor</t>
  </si>
  <si>
    <t>Building Construction Management BCM/CMT, Design and Construction Integration DCI, Construction Engr Management CEM, Civil Engineering CIVL, Technology/ Engineering Related Majors, Business Related (Management, Economics, Finance), Other</t>
  </si>
  <si>
    <t>Montgomery</t>
  </si>
  <si>
    <t>The Conlan Company</t>
  </si>
  <si>
    <t>Marietta</t>
  </si>
  <si>
    <t>The Hagerman Group</t>
  </si>
  <si>
    <t>https://www.thehagermangroup.com/</t>
  </si>
  <si>
    <t>The Hill Group</t>
  </si>
  <si>
    <t>Mechanical, Specialty Contractor</t>
  </si>
  <si>
    <t>Building Construction Management BCM/CMT, Technology/ Engineering Related Majors, Business Related (Management, Economics, Finance)</t>
  </si>
  <si>
    <t>Franklin Park</t>
  </si>
  <si>
    <t>The Walsh Group</t>
  </si>
  <si>
    <t>Commercial, Construction Management Firm, Design / Build, General Contractor, Healthcare, Heavy - Highway</t>
  </si>
  <si>
    <t>Thieneman Construction, Inc</t>
  </si>
  <si>
    <t>Commercial, Construction Management Firm, Heavy - Highway, Industrial, Specialty Contractor</t>
  </si>
  <si>
    <t>Westfield</t>
  </si>
  <si>
    <t>Thompson Thrift</t>
  </si>
  <si>
    <t>Commercial, Design / Build, Developer, General Contractor, Industrial, Residential</t>
  </si>
  <si>
    <t>https://vimeo.com/thompsonthrift/thestadlershiprecruitment</t>
  </si>
  <si>
    <t>Tikur Solutions LLC</t>
  </si>
  <si>
    <t>Tippmann Group</t>
  </si>
  <si>
    <t>Construction Management Firm, Design / Build, General Contractor, Mechanical, Specialty Contractor</t>
  </si>
  <si>
    <t>Internship Page
Testimonial Videos</t>
  </si>
  <si>
    <t>Tonn and Blank Construction</t>
  </si>
  <si>
    <t>Michigan City</t>
  </si>
  <si>
    <t>Traylor Construction Group</t>
  </si>
  <si>
    <t>Construction Management Firm, Design / Build, Heavy - Highway, Industrial, Mechanical</t>
  </si>
  <si>
    <t>Long Beach</t>
  </si>
  <si>
    <t>Turner Construction Company</t>
  </si>
  <si>
    <t>1) Chicago
2) Indianapolis
3) Detroit
...and 40+ other locations!</t>
  </si>
  <si>
    <t>Tuschall Engineering Company, Inc.</t>
  </si>
  <si>
    <t>Check out Tuschalleng.com for more info!</t>
  </si>
  <si>
    <t>Burr Ridge</t>
  </si>
  <si>
    <t>TW Chicago</t>
  </si>
  <si>
    <t>Commercial, Design / Build, General Contractor, Healthcare, Industrial, Specialty Contractor</t>
  </si>
  <si>
    <t>TW CONSTRUCTION OVERVIEW</t>
  </si>
  <si>
    <t>Oak Brook</t>
  </si>
  <si>
    <t>United States Navy</t>
  </si>
  <si>
    <t>Commercial, Construction Management Firm, Demolition &amp; Reconstruction, Design / Build, Developer, Disaster Restoration, Electrical, General Contractor, Global Engineering, Healthcare, Heavy - Highway, Industrial, International Property Group, Mechanical, Residential, Specialty Contractor</t>
  </si>
  <si>
    <t>Watson Civil Construction</t>
  </si>
  <si>
    <t>St. Augustine</t>
  </si>
  <si>
    <t>Webcor Builders</t>
  </si>
  <si>
    <t>Commercial, Construction Management Firm, Design / Build, General Contractor, Healthcare, Industrial, Residential</t>
  </si>
  <si>
    <t>San Francisco</t>
  </si>
  <si>
    <t>Weddle Bros. Construction Companies</t>
  </si>
  <si>
    <t>Commercial, Construction Management Firm, Design / Build, General Contractor, Healthcare, Heavy - Highway, Industrial, Mechanical</t>
  </si>
  <si>
    <t>Weigand Construction Co., Inc.</t>
  </si>
  <si>
    <t>Commercial, Construction Management Firm, Demolition &amp; Reconstruction, Design / Build, Industrial</t>
  </si>
  <si>
    <t>Building Construction Management BCM/CMT, Design and Construction Integration DCI</t>
  </si>
  <si>
    <t>Weigand Construction | Midwest Construction Contractor</t>
  </si>
  <si>
    <t>Weis Builders</t>
  </si>
  <si>
    <t>Commercial, Construction Management Firm, Design / Build, Developer, General Contractor, Healthcare, Residential</t>
  </si>
  <si>
    <t>Wharton-Smith Inc</t>
  </si>
  <si>
    <t>Sanford</t>
  </si>
  <si>
    <t>Whiting-Turner Contracting Company</t>
  </si>
  <si>
    <t>Downers Grove</t>
  </si>
  <si>
    <t>Williams Company</t>
  </si>
  <si>
    <t>Maitland</t>
  </si>
  <si>
    <t>WINCO Construction Company</t>
  </si>
  <si>
    <t>Commercial, Industrial, Residential, Specialty Contractor</t>
  </si>
  <si>
    <t>Building Construction Management BCM/CMT, Construction Engr Management CEM, Business Related (Management, Economics, Finance)</t>
  </si>
  <si>
    <t>Wm. A . Randolph, Inc.</t>
  </si>
  <si>
    <t>https://www.linkedin.com/company/william-a--randolph-inc-/
https://www.facebook.com/warandolph
https://www.instagram.com/warandolphinc/
https://www.youtube.com/@williama.randolphinc.4102</t>
  </si>
  <si>
    <t>Gurnee</t>
  </si>
  <si>
    <t>Event Registration: 2025 CONSTRUCTION MANAGEMENT SPRING CAREER FAIR</t>
  </si>
  <si>
    <t># of Employees</t>
  </si>
  <si>
    <t>Corporate Office
Monroe, OH
Carolinas Operations
Aiken Office 
Aiken, SC
Central Florida Office
Orlando, FL
Highrise Operations
Dallas, TX
Louisiana Operations
Metairie, LA
Northern Operations
Monroe, OH
Rocky Mountain Operations
Aurora, CO
South Florida Operations
Fort Lauderdale, FL
Southern Operations
Houston, TX
Southwest Operations
Phoenix, AZ
BakerRD
Clovis, NM
Baker Flooring
Monroe, Ohio
Baker DC
Washington DC</t>
  </si>
  <si>
    <t>CORPORATE OFFICE
Hillside, IL
CHICAGO OFFICE
Chicago, IL</t>
  </si>
  <si>
    <t>Bloomington (Headquarters), Indianapolis, and Evansville.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</si>
</sst>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rgb="FF000000"/>
      <name val="Calibri"/>
    </font>
    <font>
      <b/>
      <sz val="12"/>
      <color rgb="FF0070C0"/>
      <name val="Calibri"/>
    </font>
    <font>
      <sz val="12"/>
      <color rgb="FF0070C0"/>
      <name val="Calibri"/>
    </font>
    <font>
      <sz val="12"/>
      <color rgb="FF00000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Font="1"/>
    <xf numFmtId="0" fontId="1" fillId="0" borderId="0" xfId="0" applyFont="1"/>
    <xf numFmtId="0" fontId="2" fillId="0" borderId="0" xfId="0" applyFont="1"/>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9"/>
  <sheetViews>
    <sheetView tabSelected="1" workbookViewId="0">
      <pane ySplit="2" topLeftCell="A3" activePane="bottomLeft" state="frozen"/>
      <selection pane="bottomLeft" activeCell="A3" sqref="A3"/>
    </sheetView>
  </sheetViews>
  <sheetFormatPr defaultRowHeight="15.75" customHeight="1" x14ac:dyDescent="0.25"/>
  <cols>
    <col min="1" max="1" width="20.375" customWidth="1"/>
    <col min="2" max="2" width="22.625" customWidth="1"/>
    <col min="3" max="3" width="14.75" customWidth="1"/>
    <col min="4" max="4" width="16" customWidth="1"/>
    <col min="5" max="5" width="18" customWidth="1"/>
    <col min="7" max="7" width="16.5" customWidth="1"/>
    <col min="8" max="8" width="25.75" customWidth="1"/>
    <col min="9" max="9" width="13.375" bestFit="1" customWidth="1"/>
    <col min="10" max="10" width="12.625" bestFit="1" customWidth="1"/>
    <col min="11" max="11" width="20.5" bestFit="1" customWidth="1"/>
  </cols>
  <sheetData>
    <row r="1" spans="1:13" ht="15.75" customHeight="1" x14ac:dyDescent="0.25">
      <c r="A1" s="1" t="s">
        <v>546</v>
      </c>
    </row>
    <row r="2" spans="1:13" ht="15.75" customHeight="1" x14ac:dyDescent="0.25">
      <c r="A2" s="1" t="s">
        <v>0</v>
      </c>
      <c r="B2" s="1" t="s">
        <v>1</v>
      </c>
      <c r="C2" s="1" t="s">
        <v>2</v>
      </c>
      <c r="D2" s="1" t="s">
        <v>3</v>
      </c>
      <c r="E2" s="1" t="s">
        <v>4</v>
      </c>
      <c r="F2" s="1" t="s">
        <v>5</v>
      </c>
      <c r="G2" s="1" t="s">
        <v>6</v>
      </c>
      <c r="H2" s="1" t="s">
        <v>9</v>
      </c>
      <c r="I2" s="1" t="s">
        <v>10</v>
      </c>
      <c r="J2" s="1" t="s">
        <v>11</v>
      </c>
      <c r="K2" s="1" t="s">
        <v>547</v>
      </c>
      <c r="L2" s="1" t="s">
        <v>7</v>
      </c>
      <c r="M2" s="1" t="s">
        <v>8</v>
      </c>
    </row>
    <row r="3" spans="1:13" ht="15.75" customHeight="1" x14ac:dyDescent="0.25">
      <c r="A3" t="s">
        <v>14</v>
      </c>
      <c r="B3" t="s">
        <v>15</v>
      </c>
      <c r="C3" s="2" t="str">
        <f>HYPERLINK("https://www.84lumber.com/careers/","https://www.84lumber.com/careers/")</f>
        <v>https://www.84lumber.com/careers/</v>
      </c>
      <c r="D3" t="s">
        <v>16</v>
      </c>
      <c r="E3" t="s">
        <v>17</v>
      </c>
      <c r="F3" t="s">
        <v>18</v>
      </c>
      <c r="G3" t="s">
        <v>19</v>
      </c>
      <c r="I3" t="s">
        <v>21</v>
      </c>
      <c r="J3" t="s">
        <v>22</v>
      </c>
      <c r="K3" t="s">
        <v>20</v>
      </c>
      <c r="M3" t="s">
        <v>13</v>
      </c>
    </row>
    <row r="4" spans="1:13" ht="15.75" customHeight="1" x14ac:dyDescent="0.25">
      <c r="A4" t="s">
        <v>23</v>
      </c>
      <c r="B4" t="s">
        <v>24</v>
      </c>
      <c r="C4" s="2" t="str">
        <f>HYPERLINK("http://amkinggroup.com","http://amkinggroup.com")</f>
        <v>http://amkinggroup.com</v>
      </c>
      <c r="D4" t="s">
        <v>25</v>
      </c>
      <c r="E4" t="s">
        <v>17</v>
      </c>
      <c r="F4" t="s">
        <v>26</v>
      </c>
      <c r="G4" t="s">
        <v>19</v>
      </c>
      <c r="I4" t="s">
        <v>27</v>
      </c>
      <c r="J4" t="s">
        <v>28</v>
      </c>
      <c r="K4" t="s">
        <v>29</v>
      </c>
      <c r="M4" t="s">
        <v>13</v>
      </c>
    </row>
    <row r="5" spans="1:13" ht="15.75" customHeight="1" x14ac:dyDescent="0.25">
      <c r="A5" t="s">
        <v>30</v>
      </c>
      <c r="B5" t="s">
        <v>31</v>
      </c>
      <c r="C5" s="2" t="str">
        <f>HYPERLINK("http://www.abelconstruction.com","http://www.abelconstruction.com")</f>
        <v>http://www.abelconstruction.com</v>
      </c>
      <c r="D5" t="s">
        <v>32</v>
      </c>
      <c r="E5" t="s">
        <v>17</v>
      </c>
      <c r="F5" t="s">
        <v>33</v>
      </c>
      <c r="G5" t="s">
        <v>19</v>
      </c>
      <c r="I5" t="s">
        <v>34</v>
      </c>
      <c r="J5" t="s">
        <v>35</v>
      </c>
      <c r="K5" t="s">
        <v>36</v>
      </c>
      <c r="M5" t="s">
        <v>13</v>
      </c>
    </row>
    <row r="6" spans="1:13" ht="15.75" customHeight="1" x14ac:dyDescent="0.25">
      <c r="A6" t="s">
        <v>37</v>
      </c>
      <c r="B6" t="s">
        <v>38</v>
      </c>
      <c r="C6" s="2" t="str">
        <f>HYPERLINK("http://AECOM.COM","http://AECOM.COM")</f>
        <v>http://AECOM.COM</v>
      </c>
      <c r="D6" t="s">
        <v>39</v>
      </c>
      <c r="E6" t="s">
        <v>17</v>
      </c>
      <c r="F6" t="s">
        <v>40</v>
      </c>
      <c r="G6" t="s">
        <v>19</v>
      </c>
      <c r="I6" t="s">
        <v>41</v>
      </c>
      <c r="J6" t="s">
        <v>42</v>
      </c>
      <c r="M6" t="s">
        <v>13</v>
      </c>
    </row>
    <row r="7" spans="1:13" ht="15.75" customHeight="1" x14ac:dyDescent="0.25">
      <c r="A7" t="s">
        <v>43</v>
      </c>
      <c r="B7" t="s">
        <v>44</v>
      </c>
      <c r="C7" s="2" t="str">
        <f>HYPERLINK("https://www.alberici.com","https://www.alberici.com")</f>
        <v>https://www.alberici.com</v>
      </c>
      <c r="D7" t="s">
        <v>25</v>
      </c>
      <c r="E7" t="s">
        <v>17</v>
      </c>
      <c r="F7" t="s">
        <v>45</v>
      </c>
      <c r="G7" t="s">
        <v>46</v>
      </c>
      <c r="I7" t="s">
        <v>47</v>
      </c>
      <c r="J7" t="s">
        <v>48</v>
      </c>
      <c r="K7" t="s">
        <v>49</v>
      </c>
      <c r="M7" t="s">
        <v>13</v>
      </c>
    </row>
    <row r="8" spans="1:13" ht="15.75" customHeight="1" x14ac:dyDescent="0.25">
      <c r="A8" t="s">
        <v>50</v>
      </c>
      <c r="B8" t="s">
        <v>51</v>
      </c>
      <c r="C8" s="2" t="str">
        <f>HYPERLINK("https://www.aldridgegroup.com/","https://www.aldridgegroup.com/")</f>
        <v>https://www.aldridgegroup.com/</v>
      </c>
      <c r="D8" t="s">
        <v>52</v>
      </c>
      <c r="E8" t="s">
        <v>17</v>
      </c>
      <c r="F8" t="s">
        <v>53</v>
      </c>
      <c r="G8" t="s">
        <v>19</v>
      </c>
      <c r="I8" t="s">
        <v>54</v>
      </c>
      <c r="J8" t="s">
        <v>55</v>
      </c>
      <c r="M8" t="s">
        <v>13</v>
      </c>
    </row>
    <row r="9" spans="1:13" ht="15.75" customHeight="1" x14ac:dyDescent="0.25">
      <c r="A9" t="s">
        <v>56</v>
      </c>
      <c r="B9" t="s">
        <v>57</v>
      </c>
      <c r="C9" s="2" t="str">
        <f>HYPERLINK("https://www.altconstruction.com/","https://www.altconstruction.com/")</f>
        <v>https://www.altconstruction.com/</v>
      </c>
      <c r="D9" t="s">
        <v>58</v>
      </c>
      <c r="E9" t="s">
        <v>17</v>
      </c>
      <c r="F9" t="s">
        <v>59</v>
      </c>
      <c r="G9" t="s">
        <v>19</v>
      </c>
      <c r="I9" t="s">
        <v>60</v>
      </c>
      <c r="J9" t="s">
        <v>42</v>
      </c>
      <c r="M9" t="s">
        <v>13</v>
      </c>
    </row>
    <row r="10" spans="1:13" ht="15.75" customHeight="1" x14ac:dyDescent="0.25">
      <c r="A10" t="s">
        <v>61</v>
      </c>
      <c r="B10" t="s">
        <v>62</v>
      </c>
      <c r="C10" s="2" t="str">
        <f>HYPERLINK("https://southlandholdings.com","https://southlandholdings.com")</f>
        <v>https://southlandholdings.com</v>
      </c>
      <c r="D10" t="s">
        <v>63</v>
      </c>
      <c r="E10" t="s">
        <v>64</v>
      </c>
      <c r="F10" t="s">
        <v>59</v>
      </c>
      <c r="G10" t="s">
        <v>65</v>
      </c>
      <c r="I10" t="s">
        <v>66</v>
      </c>
      <c r="J10" t="s">
        <v>67</v>
      </c>
      <c r="K10" t="s">
        <v>20</v>
      </c>
      <c r="M10" t="s">
        <v>13</v>
      </c>
    </row>
    <row r="11" spans="1:13" ht="15.75" customHeight="1" x14ac:dyDescent="0.25">
      <c r="A11" t="s">
        <v>68</v>
      </c>
      <c r="B11" t="s">
        <v>69</v>
      </c>
      <c r="C11" s="2" t="str">
        <f>HYPERLINK("https://www.amlinc.net/","https://www.amlinc.net/")</f>
        <v>https://www.amlinc.net/</v>
      </c>
      <c r="D11" t="s">
        <v>25</v>
      </c>
      <c r="E11" t="s">
        <v>17</v>
      </c>
      <c r="F11" t="s">
        <v>70</v>
      </c>
      <c r="G11" t="s">
        <v>71</v>
      </c>
      <c r="I11" t="s">
        <v>72</v>
      </c>
      <c r="J11" t="s">
        <v>42</v>
      </c>
      <c r="K11" t="s">
        <v>29</v>
      </c>
      <c r="M11" t="s">
        <v>13</v>
      </c>
    </row>
    <row r="12" spans="1:13" ht="15.75" customHeight="1" x14ac:dyDescent="0.25">
      <c r="A12" t="s">
        <v>73</v>
      </c>
      <c r="B12" t="s">
        <v>74</v>
      </c>
      <c r="C12" s="2" t="str">
        <f>HYPERLINK("https://anningjohnson.com/","https://anningjohnson.com/")</f>
        <v>https://anningjohnson.com/</v>
      </c>
      <c r="D12" t="s">
        <v>25</v>
      </c>
      <c r="E12" t="s">
        <v>17</v>
      </c>
      <c r="F12" t="s">
        <v>40</v>
      </c>
      <c r="G12" t="s">
        <v>19</v>
      </c>
      <c r="I12" t="s">
        <v>75</v>
      </c>
      <c r="J12" t="s">
        <v>55</v>
      </c>
      <c r="K12" t="s">
        <v>20</v>
      </c>
      <c r="M12" t="s">
        <v>13</v>
      </c>
    </row>
    <row r="13" spans="1:13" ht="15.75" customHeight="1" x14ac:dyDescent="0.25">
      <c r="A13" t="s">
        <v>76</v>
      </c>
      <c r="B13" t="s">
        <v>77</v>
      </c>
      <c r="C13" s="2" t="str">
        <f>HYPERLINK("https://arcodb.com/about/indianapolis/","https://arcodb.com/about/indianapolis/")</f>
        <v>https://arcodb.com/about/indianapolis/</v>
      </c>
      <c r="D13" t="s">
        <v>25</v>
      </c>
      <c r="E13" t="s">
        <v>17</v>
      </c>
      <c r="F13" t="s">
        <v>78</v>
      </c>
      <c r="G13" t="s">
        <v>79</v>
      </c>
      <c r="I13" t="s">
        <v>41</v>
      </c>
      <c r="J13" t="s">
        <v>22</v>
      </c>
      <c r="M13" t="s">
        <v>13</v>
      </c>
    </row>
    <row r="14" spans="1:13" ht="15.75" customHeight="1" x14ac:dyDescent="0.25">
      <c r="A14" t="s">
        <v>80</v>
      </c>
      <c r="B14" t="s">
        <v>81</v>
      </c>
      <c r="C14" s="2" t="str">
        <f>HYPERLINK("https://www.atlasexcavating.com","https://www.atlasexcavating.com")</f>
        <v>https://www.atlasexcavating.com</v>
      </c>
      <c r="D14" t="s">
        <v>58</v>
      </c>
      <c r="E14" t="s">
        <v>17</v>
      </c>
      <c r="F14" t="s">
        <v>40</v>
      </c>
      <c r="G14" t="s">
        <v>19</v>
      </c>
      <c r="I14" t="s">
        <v>82</v>
      </c>
      <c r="J14" t="s">
        <v>42</v>
      </c>
      <c r="K14" t="s">
        <v>29</v>
      </c>
      <c r="M14" t="s">
        <v>13</v>
      </c>
    </row>
    <row r="15" spans="1:13" ht="15.75" customHeight="1" x14ac:dyDescent="0.25">
      <c r="A15" t="s">
        <v>83</v>
      </c>
      <c r="B15" t="s">
        <v>74</v>
      </c>
      <c r="C15" s="2" t="str">
        <f>HYPERLINK("http://www.bakerconcrete.com","http://www.bakerconcrete.com")</f>
        <v>http://www.bakerconcrete.com</v>
      </c>
      <c r="D15" t="s">
        <v>84</v>
      </c>
      <c r="E15" t="s">
        <v>17</v>
      </c>
      <c r="F15" t="s">
        <v>78</v>
      </c>
      <c r="G15" t="s">
        <v>65</v>
      </c>
      <c r="I15" t="s">
        <v>85</v>
      </c>
      <c r="J15" t="s">
        <v>86</v>
      </c>
      <c r="L15" s="3" t="s">
        <v>548</v>
      </c>
      <c r="M15" s="3" t="s">
        <v>12</v>
      </c>
    </row>
    <row r="16" spans="1:13" ht="15.75" customHeight="1" x14ac:dyDescent="0.25">
      <c r="A16" s="3" t="s">
        <v>87</v>
      </c>
      <c r="B16" s="3" t="s">
        <v>88</v>
      </c>
      <c r="C16" s="2" t="str">
        <f>HYPERLINK("http://www.barnard-inc.com","http://www.barnard-inc.com")</f>
        <v>http://www.barnard-inc.com</v>
      </c>
      <c r="D16" s="3" t="s">
        <v>25</v>
      </c>
      <c r="E16" s="3" t="s">
        <v>17</v>
      </c>
      <c r="F16" s="3" t="s">
        <v>89</v>
      </c>
      <c r="G16" s="3" t="s">
        <v>19</v>
      </c>
      <c r="I16" s="3" t="s">
        <v>90</v>
      </c>
      <c r="J16" s="3" t="s">
        <v>91</v>
      </c>
      <c r="M16" s="3" t="s">
        <v>13</v>
      </c>
    </row>
    <row r="17" spans="1:13" ht="15.75" customHeight="1" x14ac:dyDescent="0.25">
      <c r="A17" s="3" t="s">
        <v>94</v>
      </c>
      <c r="B17" s="3" t="s">
        <v>38</v>
      </c>
      <c r="C17" s="2" t="str">
        <f>HYPERLINK("http://www.birgeandheldconstruction.com","http://www.birgeandheldconstruction.com")</f>
        <v>http://www.birgeandheldconstruction.com</v>
      </c>
      <c r="D17" s="3" t="s">
        <v>58</v>
      </c>
      <c r="E17" s="3" t="s">
        <v>17</v>
      </c>
      <c r="F17" s="3" t="s">
        <v>40</v>
      </c>
      <c r="G17" s="3" t="s">
        <v>93</v>
      </c>
      <c r="H17" s="3" t="s">
        <v>95</v>
      </c>
      <c r="I17" s="3" t="s">
        <v>96</v>
      </c>
      <c r="J17" s="3" t="s">
        <v>42</v>
      </c>
      <c r="M17" s="3" t="s">
        <v>13</v>
      </c>
    </row>
    <row r="18" spans="1:13" ht="15.75" customHeight="1" x14ac:dyDescent="0.25">
      <c r="A18" s="3" t="s">
        <v>97</v>
      </c>
      <c r="B18" s="3" t="s">
        <v>98</v>
      </c>
      <c r="C18" s="2" t="str">
        <f>HYPERLINK("http://www.bmwc.com","http://www.bmwc.com")</f>
        <v>http://www.bmwc.com</v>
      </c>
      <c r="D18" s="3" t="s">
        <v>99</v>
      </c>
      <c r="E18" s="3" t="s">
        <v>17</v>
      </c>
      <c r="F18" s="3" t="s">
        <v>40</v>
      </c>
      <c r="G18" s="3" t="s">
        <v>65</v>
      </c>
      <c r="I18" s="3" t="s">
        <v>41</v>
      </c>
      <c r="J18" s="3" t="s">
        <v>42</v>
      </c>
      <c r="M18" s="3" t="s">
        <v>13</v>
      </c>
    </row>
    <row r="19" spans="1:13" ht="15.75" customHeight="1" x14ac:dyDescent="0.25">
      <c r="A19" s="3" t="s">
        <v>100</v>
      </c>
      <c r="B19" s="3" t="s">
        <v>101</v>
      </c>
      <c r="C19" s="2" t="str">
        <f>HYPERLINK("https://www.bonedry.com/indianapolis/","https://www.bonedry.com/indianapolis/")</f>
        <v>https://www.bonedry.com/indianapolis/</v>
      </c>
      <c r="D19" s="3" t="s">
        <v>102</v>
      </c>
      <c r="E19" s="3" t="s">
        <v>17</v>
      </c>
      <c r="F19" s="3" t="s">
        <v>78</v>
      </c>
      <c r="G19" s="3" t="s">
        <v>71</v>
      </c>
      <c r="H19" s="3" t="s">
        <v>103</v>
      </c>
      <c r="I19" s="3" t="s">
        <v>41</v>
      </c>
      <c r="J19" s="3" t="s">
        <v>42</v>
      </c>
      <c r="K19" s="3" t="s">
        <v>36</v>
      </c>
      <c r="M19" s="3" t="s">
        <v>13</v>
      </c>
    </row>
    <row r="20" spans="1:13" ht="15.75" customHeight="1" x14ac:dyDescent="0.25">
      <c r="A20" s="3" t="s">
        <v>104</v>
      </c>
      <c r="B20" s="3" t="s">
        <v>105</v>
      </c>
      <c r="C20" s="2" t="str">
        <f>HYPERLINK("http://bowaconstruction.com","http://bowaconstruction.com")</f>
        <v>http://bowaconstruction.com</v>
      </c>
      <c r="D20" s="3" t="s">
        <v>106</v>
      </c>
      <c r="E20" s="3" t="s">
        <v>17</v>
      </c>
      <c r="F20" s="3" t="s">
        <v>78</v>
      </c>
      <c r="G20" s="3" t="s">
        <v>19</v>
      </c>
      <c r="I20" s="3" t="s">
        <v>107</v>
      </c>
      <c r="J20" s="3" t="s">
        <v>55</v>
      </c>
      <c r="M20" s="3" t="s">
        <v>13</v>
      </c>
    </row>
    <row r="21" spans="1:13" ht="15.75" customHeight="1" x14ac:dyDescent="0.25">
      <c r="A21" s="3" t="s">
        <v>108</v>
      </c>
      <c r="B21" s="3" t="s">
        <v>62</v>
      </c>
      <c r="C21" s="2" t="str">
        <f>HYPERLINK("https://www.bowenengineering.com/","https://www.bowenengineering.com/")</f>
        <v>https://www.bowenengineering.com/</v>
      </c>
      <c r="D21" s="3" t="s">
        <v>25</v>
      </c>
      <c r="E21" s="3" t="s">
        <v>17</v>
      </c>
      <c r="F21" s="3" t="s">
        <v>40</v>
      </c>
      <c r="G21" s="3" t="s">
        <v>79</v>
      </c>
      <c r="I21" s="3" t="s">
        <v>109</v>
      </c>
      <c r="J21" s="3" t="s">
        <v>42</v>
      </c>
      <c r="K21" s="3" t="s">
        <v>36</v>
      </c>
      <c r="M21" s="3" t="s">
        <v>13</v>
      </c>
    </row>
    <row r="22" spans="1:13" ht="15.75" customHeight="1" x14ac:dyDescent="0.25">
      <c r="A22" s="3" t="s">
        <v>110</v>
      </c>
      <c r="B22" s="3" t="s">
        <v>111</v>
      </c>
      <c r="C22" s="2" t="str">
        <f>HYPERLINK("http://www.brandenburg.com","http://www.brandenburg.com")</f>
        <v>http://www.brandenburg.com</v>
      </c>
      <c r="D22" s="3" t="s">
        <v>112</v>
      </c>
      <c r="E22" s="3" t="s">
        <v>17</v>
      </c>
      <c r="F22" s="3" t="s">
        <v>113</v>
      </c>
      <c r="G22" s="3" t="s">
        <v>19</v>
      </c>
      <c r="H22" s="3" t="s">
        <v>114</v>
      </c>
      <c r="I22" s="3" t="s">
        <v>107</v>
      </c>
      <c r="J22" s="3" t="s">
        <v>55</v>
      </c>
      <c r="L22" s="3" t="s">
        <v>115</v>
      </c>
      <c r="M22" s="3" t="s">
        <v>13</v>
      </c>
    </row>
    <row r="23" spans="1:13" ht="15.75" customHeight="1" x14ac:dyDescent="0.25">
      <c r="A23" s="3" t="s">
        <v>116</v>
      </c>
      <c r="B23" s="3" t="s">
        <v>117</v>
      </c>
      <c r="C23" s="2" t="s">
        <v>118</v>
      </c>
      <c r="D23" s="3" t="s">
        <v>119</v>
      </c>
      <c r="E23" s="3" t="s">
        <v>17</v>
      </c>
      <c r="F23" s="3" t="s">
        <v>70</v>
      </c>
      <c r="G23" s="3" t="s">
        <v>19</v>
      </c>
      <c r="I23" s="3" t="s">
        <v>41</v>
      </c>
      <c r="J23" s="3" t="s">
        <v>42</v>
      </c>
      <c r="M23" s="3" t="s">
        <v>13</v>
      </c>
    </row>
    <row r="24" spans="1:13" ht="15.75" customHeight="1" x14ac:dyDescent="0.25">
      <c r="A24" s="3" t="s">
        <v>120</v>
      </c>
      <c r="B24" s="3" t="s">
        <v>121</v>
      </c>
      <c r="C24" s="2" t="str">
        <f>HYPERLINK("http://www.brasfieldgorrie.com","http://www.brasfieldgorrie.com")</f>
        <v>http://www.brasfieldgorrie.com</v>
      </c>
      <c r="D24" s="3" t="s">
        <v>32</v>
      </c>
      <c r="E24" s="3" t="s">
        <v>17</v>
      </c>
      <c r="F24" s="3" t="s">
        <v>40</v>
      </c>
      <c r="G24" s="3" t="s">
        <v>65</v>
      </c>
      <c r="H24" s="3" t="s">
        <v>123</v>
      </c>
      <c r="I24" s="3" t="s">
        <v>124</v>
      </c>
      <c r="J24" s="3" t="s">
        <v>125</v>
      </c>
      <c r="K24" s="3" t="s">
        <v>20</v>
      </c>
      <c r="L24" s="3" t="s">
        <v>122</v>
      </c>
      <c r="M24" s="3" t="s">
        <v>13</v>
      </c>
    </row>
    <row r="25" spans="1:13" ht="15.75" customHeight="1" x14ac:dyDescent="0.25">
      <c r="A25" s="3" t="s">
        <v>126</v>
      </c>
      <c r="B25" s="3" t="s">
        <v>127</v>
      </c>
      <c r="C25" s="2" t="str">
        <f>HYPERLINK("https://brinkmannconstructors.com/","https://brinkmannconstructors.com/")</f>
        <v>https://brinkmannconstructors.com/</v>
      </c>
      <c r="D25" s="3" t="s">
        <v>25</v>
      </c>
      <c r="E25" s="3" t="s">
        <v>17</v>
      </c>
      <c r="F25" s="3" t="s">
        <v>40</v>
      </c>
      <c r="G25" s="3" t="s">
        <v>19</v>
      </c>
      <c r="H25" s="3" t="s">
        <v>128</v>
      </c>
      <c r="I25" s="3" t="s">
        <v>129</v>
      </c>
      <c r="J25" s="3" t="s">
        <v>48</v>
      </c>
      <c r="M25" s="3" t="s">
        <v>13</v>
      </c>
    </row>
    <row r="26" spans="1:13" ht="15.75" customHeight="1" x14ac:dyDescent="0.25">
      <c r="A26" s="3" t="s">
        <v>130</v>
      </c>
      <c r="B26" s="3" t="s">
        <v>131</v>
      </c>
      <c r="C26" s="2" t="str">
        <f>HYPERLINK("http://www.buckingham.com","http://www.buckingham.com")</f>
        <v>http://www.buckingham.com</v>
      </c>
      <c r="D26" s="3" t="s">
        <v>132</v>
      </c>
      <c r="E26" s="3" t="s">
        <v>17</v>
      </c>
      <c r="F26" s="3" t="s">
        <v>78</v>
      </c>
      <c r="G26" s="3" t="s">
        <v>19</v>
      </c>
      <c r="I26" s="3" t="s">
        <v>41</v>
      </c>
      <c r="J26" s="3" t="s">
        <v>42</v>
      </c>
      <c r="M26" s="3" t="s">
        <v>13</v>
      </c>
    </row>
    <row r="27" spans="1:13" ht="15.75" customHeight="1" x14ac:dyDescent="0.25">
      <c r="A27" s="3" t="s">
        <v>133</v>
      </c>
      <c r="B27" s="3" t="s">
        <v>134</v>
      </c>
      <c r="C27" s="2" t="str">
        <f>HYPERLINK("http://www.buffaloconstruction.com","http://www.buffaloconstruction.com")</f>
        <v>http://www.buffaloconstruction.com</v>
      </c>
      <c r="D27" s="3" t="s">
        <v>32</v>
      </c>
      <c r="E27" s="3" t="s">
        <v>17</v>
      </c>
      <c r="F27" s="3" t="s">
        <v>70</v>
      </c>
      <c r="G27" s="3" t="s">
        <v>79</v>
      </c>
      <c r="I27" s="3" t="s">
        <v>34</v>
      </c>
      <c r="J27" s="3" t="s">
        <v>35</v>
      </c>
      <c r="M27" s="3" t="s">
        <v>13</v>
      </c>
    </row>
    <row r="28" spans="1:13" ht="15.75" customHeight="1" x14ac:dyDescent="0.25">
      <c r="A28" s="3" t="s">
        <v>135</v>
      </c>
      <c r="B28" s="3" t="s">
        <v>136</v>
      </c>
      <c r="C28" s="2" t="str">
        <f>HYPERLINK("http://bulley.com","http://bulley.com")</f>
        <v>http://bulley.com</v>
      </c>
      <c r="D28" s="3" t="s">
        <v>25</v>
      </c>
      <c r="E28" s="3" t="s">
        <v>17</v>
      </c>
      <c r="F28" s="3" t="s">
        <v>89</v>
      </c>
      <c r="G28" s="3" t="s">
        <v>19</v>
      </c>
      <c r="H28" s="3" t="s">
        <v>137</v>
      </c>
      <c r="I28" s="3" t="s">
        <v>107</v>
      </c>
      <c r="J28" s="3" t="s">
        <v>55</v>
      </c>
      <c r="M28" s="3" t="s">
        <v>13</v>
      </c>
    </row>
    <row r="29" spans="1:13" ht="15.75" customHeight="1" x14ac:dyDescent="0.25">
      <c r="A29" s="3" t="s">
        <v>138</v>
      </c>
      <c r="B29" s="3" t="s">
        <v>139</v>
      </c>
      <c r="C29" s="2" t="str">
        <f>HYPERLINK("https://burnsmcd.com","https://burnsmcd.com")</f>
        <v>https://burnsmcd.com</v>
      </c>
      <c r="D29" s="3" t="s">
        <v>32</v>
      </c>
      <c r="E29" s="3" t="s">
        <v>17</v>
      </c>
      <c r="F29" s="3" t="s">
        <v>26</v>
      </c>
      <c r="G29" s="3" t="s">
        <v>65</v>
      </c>
      <c r="H29" s="3" t="s">
        <v>140</v>
      </c>
      <c r="I29" s="3" t="s">
        <v>141</v>
      </c>
      <c r="J29" s="3" t="s">
        <v>48</v>
      </c>
      <c r="K29" s="3" t="s">
        <v>49</v>
      </c>
      <c r="M29" s="3" t="s">
        <v>13</v>
      </c>
    </row>
    <row r="30" spans="1:13" ht="15.75" customHeight="1" x14ac:dyDescent="0.25">
      <c r="A30" s="3" t="s">
        <v>142</v>
      </c>
      <c r="B30" s="3" t="s">
        <v>143</v>
      </c>
      <c r="C30" s="2" t="str">
        <f>HYPERLINK("http://www.calhounconstructs.com","http://www.calhounconstructs.com")</f>
        <v>http://www.calhounconstructs.com</v>
      </c>
      <c r="D30" s="3" t="s">
        <v>58</v>
      </c>
      <c r="E30" s="3" t="s">
        <v>17</v>
      </c>
      <c r="F30" s="3" t="s">
        <v>144</v>
      </c>
      <c r="G30" s="3" t="s">
        <v>79</v>
      </c>
      <c r="H30" s="3" t="s">
        <v>145</v>
      </c>
      <c r="I30" s="3" t="s">
        <v>146</v>
      </c>
      <c r="J30" s="3" t="s">
        <v>35</v>
      </c>
      <c r="K30" s="3" t="s">
        <v>29</v>
      </c>
      <c r="M30" s="3" t="s">
        <v>13</v>
      </c>
    </row>
    <row r="31" spans="1:13" ht="15.75" customHeight="1" x14ac:dyDescent="0.25">
      <c r="A31" s="3" t="s">
        <v>147</v>
      </c>
      <c r="B31" s="3" t="s">
        <v>148</v>
      </c>
      <c r="C31" s="2" t="str">
        <f>HYPERLINK("https://www.corna.com/","https://www.corna.com/")</f>
        <v>https://www.corna.com/</v>
      </c>
      <c r="D31" s="3" t="s">
        <v>25</v>
      </c>
      <c r="E31" s="3" t="s">
        <v>17</v>
      </c>
      <c r="F31" s="3" t="s">
        <v>40</v>
      </c>
      <c r="G31" s="3" t="s">
        <v>149</v>
      </c>
      <c r="I31" s="3" t="s">
        <v>150</v>
      </c>
      <c r="J31" s="3" t="s">
        <v>86</v>
      </c>
      <c r="L31" s="3" t="s">
        <v>151</v>
      </c>
      <c r="M31" s="3" t="s">
        <v>12</v>
      </c>
    </row>
    <row r="32" spans="1:13" ht="15.75" customHeight="1" x14ac:dyDescent="0.25">
      <c r="A32" s="3" t="s">
        <v>152</v>
      </c>
      <c r="B32" s="3" t="s">
        <v>153</v>
      </c>
      <c r="C32" s="2" t="str">
        <f>HYPERLINK("https://claycorp.com/","https://claycorp.com/")</f>
        <v>https://claycorp.com/</v>
      </c>
      <c r="D32" s="3" t="s">
        <v>154</v>
      </c>
      <c r="E32" s="3" t="s">
        <v>17</v>
      </c>
      <c r="F32" s="3" t="s">
        <v>40</v>
      </c>
      <c r="G32" s="3" t="s">
        <v>65</v>
      </c>
      <c r="I32" s="3" t="s">
        <v>47</v>
      </c>
      <c r="J32" s="3" t="s">
        <v>48</v>
      </c>
      <c r="M32" s="3" t="s">
        <v>13</v>
      </c>
    </row>
    <row r="33" spans="1:13" ht="15.75" customHeight="1" x14ac:dyDescent="0.25">
      <c r="A33" s="3" t="s">
        <v>155</v>
      </c>
      <c r="B33" s="3" t="s">
        <v>38</v>
      </c>
      <c r="C33" s="2" t="str">
        <f>HYPERLINK("https://coastalconstruction.com/","https://coastalconstruction.com/")</f>
        <v>https://coastalconstruction.com/</v>
      </c>
      <c r="D33" s="3" t="s">
        <v>58</v>
      </c>
      <c r="E33" s="3" t="s">
        <v>156</v>
      </c>
      <c r="F33" s="3" t="s">
        <v>157</v>
      </c>
      <c r="G33" s="3" t="s">
        <v>93</v>
      </c>
      <c r="I33" s="3" t="s">
        <v>158</v>
      </c>
      <c r="J33" s="3" t="s">
        <v>159</v>
      </c>
      <c r="M33" s="3" t="s">
        <v>13</v>
      </c>
    </row>
    <row r="34" spans="1:13" ht="15.75" customHeight="1" x14ac:dyDescent="0.25">
      <c r="A34" s="3" t="s">
        <v>160</v>
      </c>
      <c r="B34" s="3" t="s">
        <v>161</v>
      </c>
      <c r="C34" s="2" t="str">
        <f>HYPERLINK("http://www.consfab.com","http://www.consfab.com")</f>
        <v>http://www.consfab.com</v>
      </c>
      <c r="D34" s="3" t="s">
        <v>162</v>
      </c>
      <c r="E34" s="3" t="s">
        <v>17</v>
      </c>
      <c r="F34" s="3" t="s">
        <v>40</v>
      </c>
      <c r="G34" s="3" t="s">
        <v>19</v>
      </c>
      <c r="I34" s="3" t="s">
        <v>163</v>
      </c>
      <c r="J34" s="3" t="s">
        <v>42</v>
      </c>
      <c r="K34" s="3" t="s">
        <v>36</v>
      </c>
      <c r="M34" s="3" t="s">
        <v>13</v>
      </c>
    </row>
    <row r="35" spans="1:13" ht="15.75" customHeight="1" x14ac:dyDescent="0.25">
      <c r="A35" s="3" t="s">
        <v>164</v>
      </c>
      <c r="B35" s="3" t="s">
        <v>165</v>
      </c>
      <c r="C35" s="2" t="str">
        <f>HYPERLINK("http://crgresidential.com","http://crgresidential.com")</f>
        <v>http://crgresidential.com</v>
      </c>
      <c r="D35" s="3" t="s">
        <v>166</v>
      </c>
      <c r="E35" s="3" t="s">
        <v>17</v>
      </c>
      <c r="F35" s="3" t="s">
        <v>33</v>
      </c>
      <c r="G35" s="3" t="s">
        <v>19</v>
      </c>
      <c r="I35" s="3" t="s">
        <v>167</v>
      </c>
      <c r="J35" s="3" t="s">
        <v>42</v>
      </c>
      <c r="M35" s="3" t="s">
        <v>13</v>
      </c>
    </row>
    <row r="36" spans="1:13" ht="15.75" customHeight="1" x14ac:dyDescent="0.25">
      <c r="A36" s="3" t="s">
        <v>168</v>
      </c>
      <c r="B36" s="3" t="s">
        <v>169</v>
      </c>
      <c r="C36" s="2" t="str">
        <f>HYPERLINK("https://ctleng.com/","https://ctleng.com/")</f>
        <v>https://ctleng.com/</v>
      </c>
      <c r="D36" s="3" t="s">
        <v>32</v>
      </c>
      <c r="E36" s="3" t="s">
        <v>64</v>
      </c>
      <c r="F36" s="3" t="s">
        <v>170</v>
      </c>
      <c r="G36" s="3" t="s">
        <v>19</v>
      </c>
      <c r="H36" s="3" t="s">
        <v>171</v>
      </c>
      <c r="I36" s="3" t="s">
        <v>41</v>
      </c>
      <c r="J36" s="3" t="s">
        <v>42</v>
      </c>
      <c r="K36" s="3" t="s">
        <v>36</v>
      </c>
      <c r="M36" s="3" t="s">
        <v>13</v>
      </c>
    </row>
    <row r="37" spans="1:13" ht="15.75" customHeight="1" x14ac:dyDescent="0.25">
      <c r="A37" s="3" t="s">
        <v>172</v>
      </c>
      <c r="B37" s="3" t="s">
        <v>173</v>
      </c>
      <c r="C37" s="2" t="str">
        <f>HYPERLINK("https://custombuildersvi.com/","https://custombuildersvi.com/")</f>
        <v>https://custombuildersvi.com/</v>
      </c>
      <c r="D37" s="3" t="s">
        <v>25</v>
      </c>
      <c r="E37" s="3" t="s">
        <v>17</v>
      </c>
      <c r="F37" s="3" t="s">
        <v>170</v>
      </c>
      <c r="G37" s="3" t="s">
        <v>79</v>
      </c>
      <c r="I37" s="3" t="s">
        <v>174</v>
      </c>
      <c r="J37" s="3" t="s">
        <v>175</v>
      </c>
      <c r="M37" s="3" t="s">
        <v>13</v>
      </c>
    </row>
    <row r="38" spans="1:13" ht="15.75" customHeight="1" x14ac:dyDescent="0.25">
      <c r="A38" s="3" t="s">
        <v>176</v>
      </c>
      <c r="B38" s="3" t="s">
        <v>177</v>
      </c>
      <c r="C38" s="2" t="str">
        <f>HYPERLINK("http://www.drhorton.com","http://www.drhorton.com")</f>
        <v>http://www.drhorton.com</v>
      </c>
      <c r="D38" s="3" t="s">
        <v>32</v>
      </c>
      <c r="E38" s="3" t="s">
        <v>17</v>
      </c>
      <c r="F38" s="3" t="s">
        <v>178</v>
      </c>
      <c r="G38" s="3" t="s">
        <v>19</v>
      </c>
      <c r="H38" s="3" t="s">
        <v>179</v>
      </c>
      <c r="I38" s="3" t="s">
        <v>180</v>
      </c>
      <c r="J38" s="3" t="s">
        <v>67</v>
      </c>
      <c r="K38" s="3" t="s">
        <v>181</v>
      </c>
      <c r="M38" s="3" t="s">
        <v>13</v>
      </c>
    </row>
    <row r="39" spans="1:13" ht="15.75" customHeight="1" x14ac:dyDescent="0.25">
      <c r="A39" s="3" t="s">
        <v>182</v>
      </c>
      <c r="B39" s="3" t="s">
        <v>148</v>
      </c>
      <c r="C39" s="2" t="str">
        <f>HYPERLINK("https://www.dpr.com/","https://www.dpr.com/")</f>
        <v>https://www.dpr.com/</v>
      </c>
      <c r="D39" s="3" t="s">
        <v>52</v>
      </c>
      <c r="E39" s="3" t="s">
        <v>17</v>
      </c>
      <c r="F39" s="3" t="s">
        <v>144</v>
      </c>
      <c r="G39" s="3" t="s">
        <v>19</v>
      </c>
      <c r="H39" s="3" t="s">
        <v>183</v>
      </c>
      <c r="I39" s="3" t="s">
        <v>184</v>
      </c>
      <c r="J39" s="3" t="s">
        <v>185</v>
      </c>
      <c r="M39" s="3" t="s">
        <v>13</v>
      </c>
    </row>
    <row r="40" spans="1:13" ht="15.75" customHeight="1" x14ac:dyDescent="0.25">
      <c r="A40" s="3" t="s">
        <v>186</v>
      </c>
      <c r="B40" s="3" t="s">
        <v>187</v>
      </c>
      <c r="C40" s="2" t="str">
        <f>HYPERLINK("https://www.dreeshomes.com/","https://www.dreeshomes.com/")</f>
        <v>https://www.dreeshomes.com/</v>
      </c>
      <c r="D40" s="3" t="s">
        <v>188</v>
      </c>
      <c r="E40" s="3" t="s">
        <v>17</v>
      </c>
      <c r="F40" s="3" t="s">
        <v>178</v>
      </c>
      <c r="G40" s="3" t="s">
        <v>46</v>
      </c>
      <c r="I40" s="3" t="s">
        <v>189</v>
      </c>
      <c r="J40" s="3" t="s">
        <v>35</v>
      </c>
      <c r="M40" s="3" t="s">
        <v>13</v>
      </c>
    </row>
    <row r="41" spans="1:13" ht="15.75" customHeight="1" x14ac:dyDescent="0.25">
      <c r="A41" s="3" t="s">
        <v>190</v>
      </c>
      <c r="B41" s="3" t="s">
        <v>191</v>
      </c>
      <c r="C41" s="2" t="str">
        <f>HYPERLINK("https://www.dubakelectrical.com/","https://www.dubakelectrical.com/")</f>
        <v>https://www.dubakelectrical.com/</v>
      </c>
      <c r="D41" s="3" t="s">
        <v>162</v>
      </c>
      <c r="E41" s="3" t="s">
        <v>17</v>
      </c>
      <c r="F41" s="3" t="s">
        <v>192</v>
      </c>
      <c r="G41" s="3" t="s">
        <v>19</v>
      </c>
      <c r="I41" s="3" t="s">
        <v>193</v>
      </c>
      <c r="J41" s="3" t="s">
        <v>55</v>
      </c>
      <c r="K41" s="3" t="s">
        <v>36</v>
      </c>
      <c r="L41" s="3" t="s">
        <v>194</v>
      </c>
      <c r="M41" s="3" t="s">
        <v>12</v>
      </c>
    </row>
    <row r="42" spans="1:13" ht="15.75" customHeight="1" x14ac:dyDescent="0.25">
      <c r="A42" s="3" t="s">
        <v>195</v>
      </c>
      <c r="B42" s="3" t="s">
        <v>196</v>
      </c>
      <c r="C42" s="2" t="str">
        <f>HYPERLINK("http://www.e-kco.com/","http://www.e-kco.com/")</f>
        <v>http://www.e-kco.com/</v>
      </c>
      <c r="D42" s="3" t="s">
        <v>106</v>
      </c>
      <c r="E42" s="3" t="s">
        <v>17</v>
      </c>
      <c r="F42" s="3" t="s">
        <v>40</v>
      </c>
      <c r="G42" s="3" t="s">
        <v>71</v>
      </c>
      <c r="I42" s="3" t="s">
        <v>197</v>
      </c>
      <c r="J42" s="3" t="s">
        <v>55</v>
      </c>
      <c r="L42" s="3" t="s">
        <v>198</v>
      </c>
      <c r="M42" s="3" t="s">
        <v>12</v>
      </c>
    </row>
    <row r="43" spans="1:13" ht="15.75" customHeight="1" x14ac:dyDescent="0.25">
      <c r="A43" s="3" t="s">
        <v>199</v>
      </c>
      <c r="B43" s="3" t="s">
        <v>200</v>
      </c>
      <c r="C43" s="2" t="str">
        <f>HYPERLINK("https://enccd.com/","https://enccd.com/")</f>
        <v>https://enccd.com/</v>
      </c>
      <c r="D43" s="3" t="s">
        <v>32</v>
      </c>
      <c r="E43" s="3" t="s">
        <v>17</v>
      </c>
      <c r="F43" s="3" t="s">
        <v>78</v>
      </c>
      <c r="G43" s="3" t="s">
        <v>79</v>
      </c>
      <c r="I43" s="3" t="s">
        <v>107</v>
      </c>
      <c r="J43" s="3" t="s">
        <v>55</v>
      </c>
      <c r="K43" s="3" t="s">
        <v>201</v>
      </c>
      <c r="M43" s="3" t="s">
        <v>13</v>
      </c>
    </row>
    <row r="44" spans="1:13" ht="15.75" customHeight="1" x14ac:dyDescent="0.25">
      <c r="A44" s="3" t="s">
        <v>202</v>
      </c>
      <c r="B44" s="3" t="s">
        <v>203</v>
      </c>
      <c r="C44" s="2" t="str">
        <f>HYPERLINK("http://www.estridge.com","http://www.estridge.com")</f>
        <v>http://www.estridge.com</v>
      </c>
      <c r="D44" s="3" t="s">
        <v>204</v>
      </c>
      <c r="E44" s="3" t="s">
        <v>17</v>
      </c>
      <c r="F44" s="3" t="s">
        <v>78</v>
      </c>
      <c r="G44" s="3" t="s">
        <v>19</v>
      </c>
      <c r="I44" s="3" t="s">
        <v>167</v>
      </c>
      <c r="J44" s="3" t="s">
        <v>42</v>
      </c>
      <c r="K44" s="3" t="s">
        <v>29</v>
      </c>
      <c r="M44" s="3" t="s">
        <v>13</v>
      </c>
    </row>
    <row r="45" spans="1:13" ht="15.75" customHeight="1" x14ac:dyDescent="0.25">
      <c r="A45" s="3" t="s">
        <v>205</v>
      </c>
      <c r="B45" s="3" t="s">
        <v>38</v>
      </c>
      <c r="C45" s="2" t="str">
        <f>HYPERLINK("http://www.ecibuild.com","http://www.ecibuild.com")</f>
        <v>http://www.ecibuild.com</v>
      </c>
      <c r="D45" s="3" t="s">
        <v>16</v>
      </c>
      <c r="E45" s="3" t="s">
        <v>17</v>
      </c>
      <c r="F45" s="3" t="s">
        <v>26</v>
      </c>
      <c r="G45" s="3" t="s">
        <v>19</v>
      </c>
      <c r="I45" s="3" t="s">
        <v>206</v>
      </c>
      <c r="J45" s="3" t="s">
        <v>55</v>
      </c>
      <c r="L45" s="3" t="s">
        <v>549</v>
      </c>
      <c r="M45" s="3" t="s">
        <v>13</v>
      </c>
    </row>
    <row r="46" spans="1:13" ht="15.75" customHeight="1" x14ac:dyDescent="0.25">
      <c r="A46" s="3" t="s">
        <v>207</v>
      </c>
      <c r="B46" s="3" t="s">
        <v>208</v>
      </c>
      <c r="C46" s="2" t="str">
        <f>HYPERLINK("http://www.fawilhelm.com","http://www.fawilhelm.com")</f>
        <v>http://www.fawilhelm.com</v>
      </c>
      <c r="D46" s="3" t="s">
        <v>32</v>
      </c>
      <c r="E46" s="3" t="s">
        <v>17</v>
      </c>
      <c r="F46" s="3" t="s">
        <v>89</v>
      </c>
      <c r="G46" s="3" t="s">
        <v>46</v>
      </c>
      <c r="I46" s="3" t="s">
        <v>41</v>
      </c>
      <c r="J46" s="3" t="s">
        <v>42</v>
      </c>
      <c r="K46" s="3" t="s">
        <v>36</v>
      </c>
      <c r="M46" s="3" t="s">
        <v>13</v>
      </c>
    </row>
    <row r="47" spans="1:13" ht="15.75" customHeight="1" x14ac:dyDescent="0.25">
      <c r="A47" s="3" t="s">
        <v>209</v>
      </c>
      <c r="B47" s="3" t="s">
        <v>210</v>
      </c>
      <c r="C47" s="2" t="str">
        <f>HYPERLINK("http://www.fhpaschen.com","http://www.fhpaschen.com")</f>
        <v>http://www.fhpaschen.com</v>
      </c>
      <c r="D47" s="3" t="s">
        <v>25</v>
      </c>
      <c r="E47" s="3" t="s">
        <v>17</v>
      </c>
      <c r="F47" s="3" t="s">
        <v>40</v>
      </c>
      <c r="G47" s="3" t="s">
        <v>19</v>
      </c>
      <c r="I47" s="3" t="s">
        <v>107</v>
      </c>
      <c r="J47" s="3" t="s">
        <v>55</v>
      </c>
      <c r="M47" s="3" t="s">
        <v>13</v>
      </c>
    </row>
    <row r="48" spans="1:13" ht="15.75" customHeight="1" x14ac:dyDescent="0.25">
      <c r="A48" s="3" t="s">
        <v>211</v>
      </c>
      <c r="B48" s="3" t="s">
        <v>212</v>
      </c>
      <c r="C48" s="2" t="str">
        <f>HYPERLINK("https://careers.fischerhomes.com/job-openings","https://careers.fischerhomes.com/job-openings")</f>
        <v>https://careers.fischerhomes.com/job-openings</v>
      </c>
      <c r="D48" s="3" t="s">
        <v>119</v>
      </c>
      <c r="E48" s="3" t="s">
        <v>17</v>
      </c>
      <c r="F48" s="3" t="s">
        <v>53</v>
      </c>
      <c r="G48" s="3" t="s">
        <v>19</v>
      </c>
      <c r="I48" s="3" t="s">
        <v>213</v>
      </c>
      <c r="J48" s="3" t="s">
        <v>35</v>
      </c>
      <c r="K48" s="3" t="s">
        <v>49</v>
      </c>
      <c r="L48" s="3" t="s">
        <v>214</v>
      </c>
      <c r="M48" s="3" t="s">
        <v>12</v>
      </c>
    </row>
    <row r="49" spans="1:13" ht="15.75" customHeight="1" x14ac:dyDescent="0.25">
      <c r="A49" s="3" t="s">
        <v>215</v>
      </c>
      <c r="B49" s="3" t="s">
        <v>216</v>
      </c>
      <c r="C49" s="2" t="str">
        <f>HYPERLINK("http://www.fluor.com","http://www.fluor.com")</f>
        <v>http://www.fluor.com</v>
      </c>
      <c r="D49" s="3" t="s">
        <v>63</v>
      </c>
      <c r="E49" s="3" t="s">
        <v>64</v>
      </c>
      <c r="F49" s="3" t="s">
        <v>78</v>
      </c>
      <c r="G49" s="3" t="s">
        <v>19</v>
      </c>
      <c r="I49" s="3" t="s">
        <v>217</v>
      </c>
      <c r="J49" s="3" t="s">
        <v>67</v>
      </c>
      <c r="L49" s="3" t="s">
        <v>218</v>
      </c>
      <c r="M49" s="3" t="s">
        <v>12</v>
      </c>
    </row>
    <row r="50" spans="1:13" ht="15.75" customHeight="1" x14ac:dyDescent="0.25">
      <c r="A50" s="3" t="s">
        <v>219</v>
      </c>
      <c r="B50" s="3" t="s">
        <v>220</v>
      </c>
      <c r="C50" s="2" t="str">
        <f>HYPERLINK("http://www.forceco.com","http://www.forceco.com")</f>
        <v>http://www.forceco.com</v>
      </c>
      <c r="D50" s="3" t="s">
        <v>221</v>
      </c>
      <c r="E50" s="3" t="s">
        <v>64</v>
      </c>
      <c r="F50" s="3" t="s">
        <v>33</v>
      </c>
      <c r="G50" s="3" t="s">
        <v>19</v>
      </c>
      <c r="I50" s="3" t="s">
        <v>222</v>
      </c>
      <c r="J50" s="3" t="s">
        <v>42</v>
      </c>
      <c r="M50" s="3" t="s">
        <v>13</v>
      </c>
    </row>
    <row r="51" spans="1:13" ht="15.75" customHeight="1" x14ac:dyDescent="0.25">
      <c r="A51" s="3" t="s">
        <v>223</v>
      </c>
      <c r="B51" s="3" t="s">
        <v>225</v>
      </c>
      <c r="C51" s="2" t="str">
        <f>HYPERLINK("https://www.freitaginc.com/about.html","https://www.freitaginc.com/about.html")</f>
        <v>https://www.freitaginc.com/about.html</v>
      </c>
      <c r="D51" s="3" t="s">
        <v>58</v>
      </c>
      <c r="E51" s="3" t="s">
        <v>64</v>
      </c>
      <c r="F51" s="3" t="s">
        <v>226</v>
      </c>
      <c r="G51" s="3" t="s">
        <v>46</v>
      </c>
      <c r="H51" s="3" t="s">
        <v>227</v>
      </c>
      <c r="I51" s="3" t="s">
        <v>224</v>
      </c>
      <c r="J51" s="3" t="s">
        <v>42</v>
      </c>
      <c r="K51" s="3" t="s">
        <v>36</v>
      </c>
      <c r="M51" s="3" t="s">
        <v>13</v>
      </c>
    </row>
    <row r="52" spans="1:13" ht="15.75" customHeight="1" x14ac:dyDescent="0.25">
      <c r="A52" s="3" t="s">
        <v>228</v>
      </c>
      <c r="B52" s="3" t="s">
        <v>229</v>
      </c>
      <c r="C52" s="2" t="str">
        <f>HYPERLINK("http://www.gaylor.com","http://www.gaylor.com")</f>
        <v>http://www.gaylor.com</v>
      </c>
      <c r="D52" s="3" t="s">
        <v>119</v>
      </c>
      <c r="E52" s="3" t="s">
        <v>17</v>
      </c>
      <c r="F52" s="3" t="s">
        <v>40</v>
      </c>
      <c r="G52" s="3" t="s">
        <v>19</v>
      </c>
      <c r="H52" s="3" t="s">
        <v>230</v>
      </c>
      <c r="I52" s="3" t="s">
        <v>41</v>
      </c>
      <c r="J52" s="3" t="s">
        <v>42</v>
      </c>
      <c r="M52" s="3" t="s">
        <v>13</v>
      </c>
    </row>
    <row r="53" spans="1:13" ht="15.75" customHeight="1" x14ac:dyDescent="0.25">
      <c r="A53" s="3" t="s">
        <v>231</v>
      </c>
      <c r="B53" s="3" t="s">
        <v>232</v>
      </c>
      <c r="C53" s="2" t="str">
        <f>HYPERLINK("http://www.gem-constructors.com","http://www.gem-constructors.com")</f>
        <v>http://www.gem-constructors.com</v>
      </c>
      <c r="D53" s="3" t="s">
        <v>112</v>
      </c>
      <c r="E53" s="3" t="s">
        <v>17</v>
      </c>
      <c r="F53" s="3" t="s">
        <v>78</v>
      </c>
      <c r="G53" s="3" t="s">
        <v>71</v>
      </c>
      <c r="H53" s="3" t="s">
        <v>233</v>
      </c>
      <c r="I53" s="3" t="s">
        <v>41</v>
      </c>
      <c r="J53" s="3" t="s">
        <v>42</v>
      </c>
      <c r="M53" s="3" t="s">
        <v>13</v>
      </c>
    </row>
    <row r="54" spans="1:13" ht="15.75" customHeight="1" x14ac:dyDescent="0.25">
      <c r="A54" s="3" t="s">
        <v>234</v>
      </c>
      <c r="B54" s="3" t="s">
        <v>143</v>
      </c>
      <c r="C54" s="2" t="str">
        <f>HYPERLINK("https://ghphipps.com/","https://ghphipps.com/")</f>
        <v>https://ghphipps.com/</v>
      </c>
      <c r="D54" s="3" t="s">
        <v>235</v>
      </c>
      <c r="E54" s="3" t="s">
        <v>17</v>
      </c>
      <c r="F54" s="3" t="s">
        <v>59</v>
      </c>
      <c r="G54" s="3" t="s">
        <v>79</v>
      </c>
      <c r="I54" s="3" t="s">
        <v>236</v>
      </c>
      <c r="J54" s="3" t="s">
        <v>237</v>
      </c>
      <c r="K54" s="3" t="s">
        <v>36</v>
      </c>
      <c r="M54" s="3" t="s">
        <v>13</v>
      </c>
    </row>
    <row r="55" spans="1:13" ht="15.75" customHeight="1" x14ac:dyDescent="0.25">
      <c r="A55" s="3" t="s">
        <v>238</v>
      </c>
      <c r="B55" s="3" t="s">
        <v>62</v>
      </c>
      <c r="C55" s="2" t="str">
        <f>HYPERLINK("https://www.gilliatte.com/","https://www.gilliatte.com/")</f>
        <v>https://www.gilliatte.com/</v>
      </c>
      <c r="D55" s="3" t="s">
        <v>25</v>
      </c>
      <c r="E55" s="3" t="s">
        <v>17</v>
      </c>
      <c r="F55" s="3" t="s">
        <v>239</v>
      </c>
      <c r="G55" s="3" t="s">
        <v>19</v>
      </c>
      <c r="H55" s="3" t="s">
        <v>240</v>
      </c>
      <c r="I55" s="3" t="s">
        <v>41</v>
      </c>
      <c r="J55" s="3" t="s">
        <v>42</v>
      </c>
      <c r="K55" s="3" t="s">
        <v>201</v>
      </c>
      <c r="M55" s="3" t="s">
        <v>13</v>
      </c>
    </row>
    <row r="56" spans="1:13" ht="15.75" customHeight="1" x14ac:dyDescent="0.25">
      <c r="A56" s="3" t="s">
        <v>241</v>
      </c>
      <c r="B56" s="3" t="s">
        <v>242</v>
      </c>
      <c r="C56" s="2" t="str">
        <f>HYPERLINK("http://www.gradexinc.com","http://www.gradexinc.com")</f>
        <v>http://www.gradexinc.com</v>
      </c>
      <c r="D56" s="3" t="s">
        <v>243</v>
      </c>
      <c r="E56" s="3" t="s">
        <v>156</v>
      </c>
      <c r="F56" s="3" t="s">
        <v>33</v>
      </c>
      <c r="G56" s="3" t="s">
        <v>19</v>
      </c>
      <c r="I56" s="3" t="s">
        <v>244</v>
      </c>
      <c r="J56" s="3" t="s">
        <v>42</v>
      </c>
      <c r="M56" s="3" t="s">
        <v>13</v>
      </c>
    </row>
    <row r="57" spans="1:13" ht="15.75" customHeight="1" x14ac:dyDescent="0.25">
      <c r="A57" s="3" t="s">
        <v>245</v>
      </c>
      <c r="B57" s="3" t="s">
        <v>246</v>
      </c>
      <c r="C57" s="2" t="str">
        <f>HYPERLINK("https://grandcontracting.net/portfolio/under-construction/","https://grandcontracting.net/portfolio/under-construction/")</f>
        <v>https://grandcontracting.net/portfolio/under-construction/</v>
      </c>
      <c r="D57" s="3" t="s">
        <v>58</v>
      </c>
      <c r="E57" s="3" t="s">
        <v>17</v>
      </c>
      <c r="F57" s="3" t="s">
        <v>70</v>
      </c>
      <c r="G57" s="3" t="s">
        <v>71</v>
      </c>
      <c r="H57" s="3" t="s">
        <v>247</v>
      </c>
      <c r="I57" s="3" t="s">
        <v>41</v>
      </c>
      <c r="J57" s="3" t="s">
        <v>42</v>
      </c>
      <c r="M57" s="3" t="s">
        <v>13</v>
      </c>
    </row>
    <row r="58" spans="1:13" ht="15.75" customHeight="1" x14ac:dyDescent="0.25">
      <c r="A58" s="3" t="s">
        <v>248</v>
      </c>
      <c r="B58" s="3" t="s">
        <v>249</v>
      </c>
      <c r="C58" s="2" t="str">
        <f>HYPERLINK("http://www.harrell-fish.com","http://www.harrell-fish.com")</f>
        <v>http://www.harrell-fish.com</v>
      </c>
      <c r="D58" s="3" t="s">
        <v>58</v>
      </c>
      <c r="E58" s="3" t="s">
        <v>17</v>
      </c>
      <c r="F58" s="3" t="s">
        <v>89</v>
      </c>
      <c r="G58" s="3" t="s">
        <v>19</v>
      </c>
      <c r="I58" s="3" t="s">
        <v>250</v>
      </c>
      <c r="J58" s="3" t="s">
        <v>42</v>
      </c>
      <c r="K58" s="3" t="s">
        <v>36</v>
      </c>
      <c r="M58" s="3" t="s">
        <v>13</v>
      </c>
    </row>
    <row r="59" spans="1:13" ht="15.75" customHeight="1" x14ac:dyDescent="0.25">
      <c r="A59" s="3" t="s">
        <v>251</v>
      </c>
      <c r="B59" s="3" t="s">
        <v>252</v>
      </c>
      <c r="C59" s="2" t="str">
        <f>HYPERLINK("http://www.helixelectric.com","http://www.helixelectric.com")</f>
        <v>http://www.helixelectric.com</v>
      </c>
      <c r="D59" s="3" t="s">
        <v>162</v>
      </c>
      <c r="E59" s="3" t="s">
        <v>64</v>
      </c>
      <c r="F59" s="3" t="s">
        <v>40</v>
      </c>
      <c r="G59" s="3" t="s">
        <v>65</v>
      </c>
      <c r="H59" s="3" t="s">
        <v>253</v>
      </c>
      <c r="I59" s="3" t="s">
        <v>254</v>
      </c>
      <c r="J59" s="3" t="s">
        <v>255</v>
      </c>
      <c r="M59" s="3" t="s">
        <v>13</v>
      </c>
    </row>
    <row r="60" spans="1:13" ht="15.75" customHeight="1" x14ac:dyDescent="0.25">
      <c r="A60" s="3" t="s">
        <v>256</v>
      </c>
      <c r="B60" s="3" t="s">
        <v>148</v>
      </c>
      <c r="C60" s="2" t="s">
        <v>118</v>
      </c>
      <c r="D60" s="3" t="s">
        <v>16</v>
      </c>
      <c r="E60" s="3" t="s">
        <v>17</v>
      </c>
      <c r="F60" s="3" t="s">
        <v>70</v>
      </c>
      <c r="G60" s="3" t="s">
        <v>19</v>
      </c>
      <c r="I60" s="3" t="s">
        <v>257</v>
      </c>
      <c r="J60" s="3" t="s">
        <v>159</v>
      </c>
      <c r="M60" s="3" t="s">
        <v>13</v>
      </c>
    </row>
    <row r="61" spans="1:13" ht="15.75" customHeight="1" x14ac:dyDescent="0.25">
      <c r="A61" s="3" t="s">
        <v>258</v>
      </c>
      <c r="B61" s="3" t="s">
        <v>259</v>
      </c>
      <c r="C61" s="2" t="str">
        <f>HYPERLINK("https://husemangroup.com/","https://husemangroup.com/")</f>
        <v>https://husemangroup.com/</v>
      </c>
      <c r="D61" s="3" t="s">
        <v>25</v>
      </c>
      <c r="E61" s="3" t="s">
        <v>17</v>
      </c>
      <c r="F61" s="3" t="s">
        <v>40</v>
      </c>
      <c r="G61" s="3" t="s">
        <v>149</v>
      </c>
      <c r="H61" s="3" t="s">
        <v>260</v>
      </c>
      <c r="I61" s="3" t="s">
        <v>261</v>
      </c>
      <c r="J61" s="3" t="s">
        <v>86</v>
      </c>
      <c r="M61" s="3" t="s">
        <v>13</v>
      </c>
    </row>
    <row r="62" spans="1:13" ht="15.75" customHeight="1" x14ac:dyDescent="0.25">
      <c r="A62" s="3" t="s">
        <v>262</v>
      </c>
      <c r="B62" s="3" t="s">
        <v>242</v>
      </c>
      <c r="C62" s="2" t="str">
        <f>HYPERLINK("http://www.highstartraffic.com","http://www.highstartraffic.com")</f>
        <v>http://www.highstartraffic.com</v>
      </c>
      <c r="D62" s="3" t="s">
        <v>263</v>
      </c>
      <c r="E62" s="3" t="s">
        <v>17</v>
      </c>
      <c r="F62" s="3" t="s">
        <v>26</v>
      </c>
      <c r="G62" s="3" t="s">
        <v>93</v>
      </c>
      <c r="H62" s="3" t="s">
        <v>264</v>
      </c>
      <c r="I62" s="3" t="s">
        <v>265</v>
      </c>
      <c r="J62" s="3" t="s">
        <v>42</v>
      </c>
      <c r="K62" s="3" t="s">
        <v>36</v>
      </c>
      <c r="M62" s="3" t="s">
        <v>13</v>
      </c>
    </row>
    <row r="63" spans="1:13" ht="15.75" customHeight="1" x14ac:dyDescent="0.25">
      <c r="A63" s="3" t="s">
        <v>266</v>
      </c>
      <c r="B63" s="3" t="s">
        <v>267</v>
      </c>
      <c r="C63" s="2" t="str">
        <f>HYPERLINK("https://careers.hilti.group/en","https://careers.hilti.group/en")</f>
        <v>https://careers.hilti.group/en</v>
      </c>
      <c r="D63" s="3" t="s">
        <v>268</v>
      </c>
      <c r="E63" s="3" t="s">
        <v>17</v>
      </c>
      <c r="F63" s="3" t="s">
        <v>269</v>
      </c>
      <c r="G63" s="3" t="s">
        <v>19</v>
      </c>
      <c r="H63" s="3" t="s">
        <v>270</v>
      </c>
      <c r="I63" s="3" t="s">
        <v>271</v>
      </c>
      <c r="J63" s="3" t="s">
        <v>67</v>
      </c>
      <c r="K63" s="3" t="s">
        <v>20</v>
      </c>
      <c r="M63" s="3" t="s">
        <v>13</v>
      </c>
    </row>
    <row r="64" spans="1:13" ht="15.75" customHeight="1" x14ac:dyDescent="0.25">
      <c r="A64" s="3" t="s">
        <v>272</v>
      </c>
      <c r="B64" s="3" t="s">
        <v>62</v>
      </c>
      <c r="C64" s="2" t="str">
        <f>HYPERLINK("http://www.holderconstruction.com/","http://www.holderconstruction.com/")</f>
        <v>http://www.holderconstruction.com/</v>
      </c>
      <c r="D64" s="3" t="s">
        <v>16</v>
      </c>
      <c r="E64" s="3" t="s">
        <v>17</v>
      </c>
      <c r="F64" s="3" t="s">
        <v>144</v>
      </c>
      <c r="G64" s="3" t="s">
        <v>79</v>
      </c>
      <c r="I64" s="3" t="s">
        <v>273</v>
      </c>
      <c r="J64" s="3" t="s">
        <v>274</v>
      </c>
      <c r="K64" s="3" t="s">
        <v>20</v>
      </c>
      <c r="M64" s="3" t="s">
        <v>13</v>
      </c>
    </row>
    <row r="65" spans="1:13" ht="15.75" customHeight="1" x14ac:dyDescent="0.25">
      <c r="A65" s="3" t="s">
        <v>275</v>
      </c>
      <c r="B65" s="3" t="s">
        <v>276</v>
      </c>
      <c r="C65" s="2" t="str">
        <f>HYPERLINK("https://horizondbm.com","https://horizondbm.com")</f>
        <v>https://horizondbm.com</v>
      </c>
      <c r="D65" s="3" t="s">
        <v>112</v>
      </c>
      <c r="E65" s="3" t="s">
        <v>17</v>
      </c>
      <c r="F65" s="3" t="s">
        <v>144</v>
      </c>
      <c r="G65" s="3" t="s">
        <v>71</v>
      </c>
      <c r="H65" s="3" t="s">
        <v>277</v>
      </c>
      <c r="I65" s="3" t="s">
        <v>278</v>
      </c>
      <c r="J65" s="3" t="s">
        <v>279</v>
      </c>
      <c r="K65" s="3" t="s">
        <v>29</v>
      </c>
      <c r="M65" s="3" t="s">
        <v>13</v>
      </c>
    </row>
    <row r="66" spans="1:13" ht="15.75" customHeight="1" x14ac:dyDescent="0.25">
      <c r="A66" s="3" t="s">
        <v>280</v>
      </c>
      <c r="B66" s="3" t="s">
        <v>281</v>
      </c>
      <c r="C66" s="2" t="str">
        <f>HYPERLINK("http://www.hustonelectric.com/","http://www.hustonelectric.com/")</f>
        <v>http://www.hustonelectric.com/</v>
      </c>
      <c r="D66" s="3" t="s">
        <v>282</v>
      </c>
      <c r="E66" s="3" t="s">
        <v>17</v>
      </c>
      <c r="F66" s="3" t="s">
        <v>40</v>
      </c>
      <c r="G66" s="3" t="s">
        <v>283</v>
      </c>
      <c r="H66" s="3" t="s">
        <v>284</v>
      </c>
      <c r="I66" s="3" t="s">
        <v>285</v>
      </c>
      <c r="J66" s="3" t="s">
        <v>42</v>
      </c>
      <c r="K66" s="3" t="s">
        <v>36</v>
      </c>
      <c r="M66" s="3" t="s">
        <v>13</v>
      </c>
    </row>
    <row r="67" spans="1:13" ht="15.75" customHeight="1" x14ac:dyDescent="0.25">
      <c r="A67" s="3" t="s">
        <v>286</v>
      </c>
      <c r="B67" s="3" t="s">
        <v>287</v>
      </c>
      <c r="C67" s="2" t="str">
        <f>HYPERLINK("http://www.irvmat.com","http://www.irvmat.com")</f>
        <v>http://www.irvmat.com</v>
      </c>
      <c r="D67" s="3" t="s">
        <v>166</v>
      </c>
      <c r="E67" s="3" t="s">
        <v>17</v>
      </c>
      <c r="F67" s="3" t="s">
        <v>288</v>
      </c>
      <c r="G67" s="3" t="s">
        <v>19</v>
      </c>
      <c r="H67" s="3" t="s">
        <v>289</v>
      </c>
      <c r="I67" s="3" t="s">
        <v>290</v>
      </c>
      <c r="J67" s="3" t="s">
        <v>42</v>
      </c>
      <c r="M67" s="3" t="s">
        <v>13</v>
      </c>
    </row>
    <row r="68" spans="1:13" ht="15.75" customHeight="1" x14ac:dyDescent="0.25">
      <c r="A68" s="3" t="s">
        <v>291</v>
      </c>
      <c r="B68" s="3" t="s">
        <v>292</v>
      </c>
      <c r="C68" s="2" t="str">
        <f>HYPERLINK("https://jray.com/","https://jray.com/")</f>
        <v>https://jray.com/</v>
      </c>
      <c r="D68" s="3" t="s">
        <v>119</v>
      </c>
      <c r="E68" s="3" t="s">
        <v>156</v>
      </c>
      <c r="F68" s="3" t="s">
        <v>78</v>
      </c>
      <c r="G68" s="3" t="s">
        <v>19</v>
      </c>
      <c r="I68" s="3" t="s">
        <v>293</v>
      </c>
      <c r="J68" s="3" t="s">
        <v>159</v>
      </c>
      <c r="M68" s="3" t="s">
        <v>13</v>
      </c>
    </row>
    <row r="69" spans="1:13" ht="15.75" customHeight="1" x14ac:dyDescent="0.25">
      <c r="A69" s="3" t="s">
        <v>294</v>
      </c>
      <c r="B69" s="3" t="s">
        <v>88</v>
      </c>
      <c r="C69" s="2" t="str">
        <f>HYPERLINK("https://www.jfbrennan.com/","https://www.jfbrennan.com/")</f>
        <v>https://www.jfbrennan.com/</v>
      </c>
      <c r="D69" s="3" t="s">
        <v>63</v>
      </c>
      <c r="E69" s="3" t="s">
        <v>17</v>
      </c>
      <c r="F69" s="3" t="s">
        <v>40</v>
      </c>
      <c r="G69" s="3" t="s">
        <v>79</v>
      </c>
      <c r="H69" s="3" t="s">
        <v>295</v>
      </c>
      <c r="I69" s="3" t="s">
        <v>296</v>
      </c>
      <c r="J69" s="3" t="s">
        <v>279</v>
      </c>
      <c r="M69" s="3" t="s">
        <v>13</v>
      </c>
    </row>
    <row r="70" spans="1:13" ht="15.75" customHeight="1" x14ac:dyDescent="0.25">
      <c r="A70" s="3" t="s">
        <v>297</v>
      </c>
      <c r="B70" s="3" t="s">
        <v>298</v>
      </c>
      <c r="C70" s="2" t="str">
        <f>HYPERLINK("https://jedunn.com","https://jedunn.com")</f>
        <v>https://jedunn.com</v>
      </c>
      <c r="D70" s="3" t="s">
        <v>58</v>
      </c>
      <c r="E70" s="3" t="s">
        <v>17</v>
      </c>
      <c r="F70" s="3" t="s">
        <v>89</v>
      </c>
      <c r="G70" s="3" t="s">
        <v>46</v>
      </c>
      <c r="I70" s="3" t="s">
        <v>141</v>
      </c>
      <c r="J70" s="3" t="s">
        <v>48</v>
      </c>
      <c r="K70" s="3" t="s">
        <v>20</v>
      </c>
      <c r="M70" s="3" t="s">
        <v>13</v>
      </c>
    </row>
    <row r="71" spans="1:13" ht="15.75" customHeight="1" x14ac:dyDescent="0.25">
      <c r="A71" s="3" t="s">
        <v>299</v>
      </c>
      <c r="B71" s="3" t="s">
        <v>117</v>
      </c>
      <c r="C71" s="2" t="str">
        <f>HYPERLINK("https://www.jrkellyco.com","https://www.jrkellyco.com")</f>
        <v>https://www.jrkellyco.com</v>
      </c>
      <c r="D71" s="3" t="s">
        <v>32</v>
      </c>
      <c r="E71" s="3" t="s">
        <v>17</v>
      </c>
      <c r="F71" s="3" t="s">
        <v>300</v>
      </c>
      <c r="G71" s="3" t="s">
        <v>19</v>
      </c>
      <c r="I71" s="3" t="s">
        <v>285</v>
      </c>
      <c r="J71" s="3" t="s">
        <v>42</v>
      </c>
      <c r="K71" s="3" t="s">
        <v>29</v>
      </c>
      <c r="M71" s="3" t="s">
        <v>13</v>
      </c>
    </row>
    <row r="72" spans="1:13" ht="15.75" customHeight="1" x14ac:dyDescent="0.25">
      <c r="A72" s="3" t="s">
        <v>301</v>
      </c>
      <c r="B72" s="3" t="s">
        <v>302</v>
      </c>
      <c r="C72" s="2" t="str">
        <f>HYPERLINK("http://www.kelleyconstruction.com","http://www.kelleyconstruction.com")</f>
        <v>http://www.kelleyconstruction.com</v>
      </c>
      <c r="D72" s="3" t="s">
        <v>25</v>
      </c>
      <c r="E72" s="3" t="s">
        <v>17</v>
      </c>
      <c r="F72" s="3" t="s">
        <v>40</v>
      </c>
      <c r="G72" s="3" t="s">
        <v>19</v>
      </c>
      <c r="I72" s="3" t="s">
        <v>34</v>
      </c>
      <c r="J72" s="3" t="s">
        <v>35</v>
      </c>
      <c r="K72" s="3" t="s">
        <v>29</v>
      </c>
      <c r="M72" s="3" t="s">
        <v>13</v>
      </c>
    </row>
    <row r="73" spans="1:13" ht="15.75" customHeight="1" x14ac:dyDescent="0.25">
      <c r="A73" s="3" t="s">
        <v>303</v>
      </c>
      <c r="B73" s="3" t="s">
        <v>304</v>
      </c>
      <c r="C73" s="2" t="str">
        <f>HYPERLINK("https://www.kiewit.com","https://www.kiewit.com")</f>
        <v>https://www.kiewit.com</v>
      </c>
      <c r="D73" s="3" t="s">
        <v>132</v>
      </c>
      <c r="E73" s="3" t="s">
        <v>17</v>
      </c>
      <c r="F73" s="3" t="s">
        <v>78</v>
      </c>
      <c r="G73" s="3" t="s">
        <v>65</v>
      </c>
      <c r="H73" s="3" t="s">
        <v>305</v>
      </c>
      <c r="I73" s="3" t="s">
        <v>306</v>
      </c>
      <c r="J73" s="3" t="s">
        <v>67</v>
      </c>
      <c r="M73" s="3" t="s">
        <v>13</v>
      </c>
    </row>
    <row r="74" spans="1:13" ht="15.75" customHeight="1" x14ac:dyDescent="0.25">
      <c r="A74" s="3" t="s">
        <v>307</v>
      </c>
      <c r="B74" s="3" t="s">
        <v>287</v>
      </c>
      <c r="C74" s="2" t="str">
        <f>HYPERLINK("https://kingspan.com","https://kingspan.com")</f>
        <v>https://kingspan.com</v>
      </c>
      <c r="D74" s="3" t="s">
        <v>308</v>
      </c>
      <c r="E74" s="3" t="s">
        <v>17</v>
      </c>
      <c r="F74" s="3" t="s">
        <v>18</v>
      </c>
      <c r="G74" s="3" t="s">
        <v>46</v>
      </c>
      <c r="I74" s="3" t="s">
        <v>309</v>
      </c>
      <c r="J74" s="3" t="s">
        <v>159</v>
      </c>
      <c r="K74" s="3" t="s">
        <v>181</v>
      </c>
      <c r="M74" s="3" t="s">
        <v>13</v>
      </c>
    </row>
    <row r="75" spans="1:13" ht="15.75" customHeight="1" x14ac:dyDescent="0.25">
      <c r="A75" s="3" t="s">
        <v>311</v>
      </c>
      <c r="B75" s="3" t="s">
        <v>312</v>
      </c>
      <c r="C75" s="2" t="str">
        <f>HYPERLINK("http://www.kokosing.biz","http://www.kokosing.biz")</f>
        <v>http://www.kokosing.biz</v>
      </c>
      <c r="D75" s="3" t="s">
        <v>154</v>
      </c>
      <c r="E75" s="3" t="s">
        <v>17</v>
      </c>
      <c r="F75" s="3" t="s">
        <v>40</v>
      </c>
      <c r="G75" s="3" t="s">
        <v>65</v>
      </c>
      <c r="I75" s="3" t="s">
        <v>313</v>
      </c>
      <c r="J75" s="3" t="s">
        <v>86</v>
      </c>
      <c r="M75" s="3" t="s">
        <v>13</v>
      </c>
    </row>
    <row r="76" spans="1:13" ht="15.75" customHeight="1" x14ac:dyDescent="0.25">
      <c r="A76" s="3" t="s">
        <v>314</v>
      </c>
      <c r="B76" s="3" t="s">
        <v>315</v>
      </c>
      <c r="C76" s="2" t="str">
        <f>HYPERLINK("https://www.landmarkproperties.com/","https://www.landmarkproperties.com/")</f>
        <v>https://www.landmarkproperties.com/</v>
      </c>
      <c r="D76" s="3" t="s">
        <v>58</v>
      </c>
      <c r="E76" s="3" t="s">
        <v>17</v>
      </c>
      <c r="F76" s="3" t="s">
        <v>53</v>
      </c>
      <c r="G76" s="3" t="s">
        <v>19</v>
      </c>
      <c r="I76" s="3" t="s">
        <v>316</v>
      </c>
      <c r="J76" s="3" t="s">
        <v>274</v>
      </c>
      <c r="K76" s="3" t="s">
        <v>36</v>
      </c>
      <c r="M76" s="3" t="s">
        <v>13</v>
      </c>
    </row>
    <row r="77" spans="1:13" ht="15.75" customHeight="1" x14ac:dyDescent="0.25">
      <c r="A77" s="3" t="s">
        <v>317</v>
      </c>
      <c r="B77" s="3" t="s">
        <v>318</v>
      </c>
      <c r="C77" s="2" t="str">
        <f>HYPERLINK("https://www.laytonconstruction.com/","https://www.laytonconstruction.com/")</f>
        <v>https://www.laytonconstruction.com/</v>
      </c>
      <c r="D77" s="3" t="s">
        <v>119</v>
      </c>
      <c r="E77" s="3" t="s">
        <v>17</v>
      </c>
      <c r="F77" s="3" t="s">
        <v>40</v>
      </c>
      <c r="G77" s="3" t="s">
        <v>79</v>
      </c>
      <c r="I77" s="3" t="s">
        <v>319</v>
      </c>
      <c r="J77" s="3" t="s">
        <v>320</v>
      </c>
      <c r="M77" s="3" t="s">
        <v>13</v>
      </c>
    </row>
    <row r="78" spans="1:13" ht="15.75" customHeight="1" x14ac:dyDescent="0.25">
      <c r="A78" s="3" t="s">
        <v>321</v>
      </c>
      <c r="B78" s="3" t="s">
        <v>322</v>
      </c>
      <c r="C78" s="2" t="str">
        <f>HYPERLINK("https://www.leach-russellmech.com/","https://www.leach-russellmech.com/")</f>
        <v>https://www.leach-russellmech.com/</v>
      </c>
      <c r="D78" s="3" t="s">
        <v>58</v>
      </c>
      <c r="E78" s="3" t="s">
        <v>17</v>
      </c>
      <c r="F78" s="3" t="s">
        <v>40</v>
      </c>
      <c r="G78" s="3" t="s">
        <v>19</v>
      </c>
      <c r="I78" s="3" t="s">
        <v>323</v>
      </c>
      <c r="J78" s="3" t="s">
        <v>42</v>
      </c>
      <c r="M78" s="3" t="s">
        <v>13</v>
      </c>
    </row>
    <row r="79" spans="1:13" ht="15.75" customHeight="1" x14ac:dyDescent="0.25">
      <c r="A79" s="3" t="s">
        <v>324</v>
      </c>
      <c r="B79" s="3" t="s">
        <v>187</v>
      </c>
      <c r="C79" s="2" t="str">
        <f>HYPERLINK("https://lennar.com","https://lennar.com")</f>
        <v>https://lennar.com</v>
      </c>
      <c r="D79" s="3" t="s">
        <v>221</v>
      </c>
      <c r="E79" s="3" t="s">
        <v>17</v>
      </c>
      <c r="F79" s="3" t="s">
        <v>40</v>
      </c>
      <c r="G79" s="3" t="s">
        <v>19</v>
      </c>
      <c r="I79" s="3" t="s">
        <v>167</v>
      </c>
      <c r="J79" s="3" t="s">
        <v>42</v>
      </c>
      <c r="K79" s="3" t="s">
        <v>181</v>
      </c>
      <c r="M79" s="3" t="s">
        <v>13</v>
      </c>
    </row>
    <row r="80" spans="1:13" ht="15.75" customHeight="1" x14ac:dyDescent="0.25">
      <c r="A80" s="3" t="s">
        <v>325</v>
      </c>
      <c r="B80" s="3" t="s">
        <v>304</v>
      </c>
      <c r="C80" s="2" t="str">
        <f>HYPERLINK("https://loupaving.com","https://loupaving.com")</f>
        <v>https://loupaving.com</v>
      </c>
      <c r="D80" s="3" t="s">
        <v>25</v>
      </c>
      <c r="E80" s="3" t="s">
        <v>64</v>
      </c>
      <c r="F80" s="3" t="s">
        <v>33</v>
      </c>
      <c r="G80" s="3" t="s">
        <v>65</v>
      </c>
      <c r="I80" s="3" t="s">
        <v>326</v>
      </c>
      <c r="J80" s="3" t="s">
        <v>35</v>
      </c>
      <c r="M80" s="3" t="s">
        <v>13</v>
      </c>
    </row>
    <row r="81" spans="1:13" ht="15.75" customHeight="1" x14ac:dyDescent="0.25">
      <c r="A81" s="3" t="s">
        <v>327</v>
      </c>
      <c r="B81" s="3" t="s">
        <v>187</v>
      </c>
      <c r="C81" s="2" t="str">
        <f>HYPERLINK("http://www.mihomes.com","http://www.mihomes.com")</f>
        <v>http://www.mihomes.com</v>
      </c>
      <c r="D81" s="3" t="s">
        <v>166</v>
      </c>
      <c r="E81" s="3" t="s">
        <v>17</v>
      </c>
      <c r="F81" s="3" t="s">
        <v>89</v>
      </c>
      <c r="G81" s="3" t="s">
        <v>93</v>
      </c>
      <c r="I81" s="3" t="s">
        <v>222</v>
      </c>
      <c r="J81" s="3" t="s">
        <v>86</v>
      </c>
      <c r="K81" s="3" t="s">
        <v>20</v>
      </c>
      <c r="M81" s="3" t="s">
        <v>13</v>
      </c>
    </row>
    <row r="82" spans="1:13" ht="15.75" customHeight="1" x14ac:dyDescent="0.25">
      <c r="A82" s="3" t="s">
        <v>328</v>
      </c>
      <c r="B82" s="3" t="s">
        <v>329</v>
      </c>
      <c r="C82" s="2" t="str">
        <f>HYPERLINK("http://www.macconstruction.com","http://www.macconstruction.com")</f>
        <v>http://www.macconstruction.com</v>
      </c>
      <c r="D82" s="3" t="s">
        <v>84</v>
      </c>
      <c r="E82" s="3" t="s">
        <v>17</v>
      </c>
      <c r="F82" s="3" t="s">
        <v>78</v>
      </c>
      <c r="G82" s="3" t="s">
        <v>19</v>
      </c>
      <c r="I82" s="3" t="s">
        <v>330</v>
      </c>
      <c r="J82" s="3" t="s">
        <v>42</v>
      </c>
      <c r="M82" s="3" t="s">
        <v>13</v>
      </c>
    </row>
    <row r="83" spans="1:13" ht="15.75" customHeight="1" x14ac:dyDescent="0.25">
      <c r="A83" s="3" t="s">
        <v>331</v>
      </c>
      <c r="B83" s="3" t="s">
        <v>148</v>
      </c>
      <c r="C83" s="2" t="str">
        <f>HYPERLINK("http://www.mpconstr.com","http://www.mpconstr.com")</f>
        <v>http://www.mpconstr.com</v>
      </c>
      <c r="D83" s="3" t="s">
        <v>332</v>
      </c>
      <c r="E83" s="3" t="s">
        <v>17</v>
      </c>
      <c r="F83" s="3" t="s">
        <v>70</v>
      </c>
      <c r="G83" s="3" t="s">
        <v>19</v>
      </c>
      <c r="H83" s="3" t="s">
        <v>333</v>
      </c>
      <c r="I83" s="3" t="s">
        <v>323</v>
      </c>
      <c r="J83" s="3" t="s">
        <v>42</v>
      </c>
      <c r="K83" s="3" t="s">
        <v>201</v>
      </c>
      <c r="M83" s="3" t="s">
        <v>13</v>
      </c>
    </row>
    <row r="84" spans="1:13" ht="15.75" customHeight="1" x14ac:dyDescent="0.25">
      <c r="A84" s="3" t="s">
        <v>334</v>
      </c>
      <c r="B84" s="3" t="s">
        <v>298</v>
      </c>
      <c r="C84" s="2" t="str">
        <f>HYPERLINK("https://builtmammoth.com","https://builtmammoth.com")</f>
        <v>https://builtmammoth.com</v>
      </c>
      <c r="D84" s="3" t="s">
        <v>119</v>
      </c>
      <c r="E84" s="3" t="s">
        <v>17</v>
      </c>
      <c r="F84" s="3" t="s">
        <v>89</v>
      </c>
      <c r="G84" s="3" t="s">
        <v>19</v>
      </c>
      <c r="I84" s="3" t="s">
        <v>335</v>
      </c>
      <c r="J84" s="3" t="s">
        <v>42</v>
      </c>
      <c r="K84" s="3" t="s">
        <v>201</v>
      </c>
      <c r="M84" s="3" t="s">
        <v>13</v>
      </c>
    </row>
    <row r="85" spans="1:13" ht="15.75" customHeight="1" x14ac:dyDescent="0.25">
      <c r="A85" s="3" t="s">
        <v>336</v>
      </c>
      <c r="B85" s="3" t="s">
        <v>337</v>
      </c>
      <c r="C85" s="2" t="str">
        <f>HYPERLINK("https://www.mccarthy.com/","https://www.mccarthy.com/")</f>
        <v>https://www.mccarthy.com/</v>
      </c>
      <c r="D85" s="3" t="s">
        <v>32</v>
      </c>
      <c r="E85" s="3" t="s">
        <v>17</v>
      </c>
      <c r="F85" s="3" t="s">
        <v>78</v>
      </c>
      <c r="G85" s="3" t="s">
        <v>19</v>
      </c>
      <c r="H85" s="3" t="s">
        <v>338</v>
      </c>
      <c r="I85" s="3" t="s">
        <v>339</v>
      </c>
      <c r="J85" s="3" t="s">
        <v>48</v>
      </c>
      <c r="M85" s="3" t="s">
        <v>13</v>
      </c>
    </row>
    <row r="86" spans="1:13" ht="15.75" customHeight="1" x14ac:dyDescent="0.25">
      <c r="A86" s="3" t="s">
        <v>340</v>
      </c>
      <c r="B86" s="3" t="s">
        <v>341</v>
      </c>
      <c r="C86" s="2" t="str">
        <f>HYPERLINK("http://www.meade100.com","http://www.meade100.com")</f>
        <v>http://www.meade100.com</v>
      </c>
      <c r="D86" s="3" t="s">
        <v>119</v>
      </c>
      <c r="E86" s="3" t="s">
        <v>17</v>
      </c>
      <c r="F86" s="3" t="s">
        <v>26</v>
      </c>
      <c r="G86" s="3" t="s">
        <v>19</v>
      </c>
      <c r="H86" s="3" t="s">
        <v>342</v>
      </c>
      <c r="I86" s="3" t="s">
        <v>343</v>
      </c>
      <c r="J86" s="3" t="s">
        <v>55</v>
      </c>
      <c r="K86" s="3" t="s">
        <v>20</v>
      </c>
      <c r="M86" s="3" t="s">
        <v>13</v>
      </c>
    </row>
    <row r="87" spans="1:13" ht="15.75" customHeight="1" x14ac:dyDescent="0.25">
      <c r="A87" s="3" t="s">
        <v>344</v>
      </c>
      <c r="B87" s="3" t="s">
        <v>345</v>
      </c>
      <c r="C87" s="2" t="str">
        <f>HYPERLINK("http://www.meridiandb.com","http://www.meridiandb.com")</f>
        <v>http://www.meridiandb.com</v>
      </c>
      <c r="D87" s="3" t="s">
        <v>25</v>
      </c>
      <c r="E87" s="3" t="s">
        <v>17</v>
      </c>
      <c r="F87" s="3" t="s">
        <v>40</v>
      </c>
      <c r="G87" s="3" t="s">
        <v>79</v>
      </c>
      <c r="I87" s="3" t="s">
        <v>346</v>
      </c>
      <c r="J87" s="3" t="s">
        <v>55</v>
      </c>
      <c r="K87" s="3" t="s">
        <v>201</v>
      </c>
      <c r="M87" s="3" t="s">
        <v>13</v>
      </c>
    </row>
    <row r="88" spans="1:13" ht="15.75" customHeight="1" x14ac:dyDescent="0.25">
      <c r="A88" s="3" t="s">
        <v>347</v>
      </c>
      <c r="B88" s="3" t="s">
        <v>117</v>
      </c>
      <c r="C88" s="2" t="str">
        <f>HYPERLINK("http://messer.com","http://messer.com")</f>
        <v>http://messer.com</v>
      </c>
      <c r="D88" s="3" t="s">
        <v>310</v>
      </c>
      <c r="E88" s="3" t="s">
        <v>17</v>
      </c>
      <c r="F88" s="3" t="s">
        <v>40</v>
      </c>
      <c r="G88" s="3" t="s">
        <v>65</v>
      </c>
      <c r="H88" s="3" t="s">
        <v>348</v>
      </c>
      <c r="I88" s="3" t="s">
        <v>261</v>
      </c>
      <c r="J88" s="3" t="s">
        <v>86</v>
      </c>
      <c r="M88" s="3" t="s">
        <v>13</v>
      </c>
    </row>
    <row r="89" spans="1:13" ht="15.75" customHeight="1" x14ac:dyDescent="0.25">
      <c r="A89" s="3" t="s">
        <v>349</v>
      </c>
      <c r="B89" s="3" t="s">
        <v>242</v>
      </c>
      <c r="C89" s="2" t="str">
        <f>HYPERLINK("https://meyerci.com/","https://meyerci.com/")</f>
        <v>https://meyerci.com/</v>
      </c>
      <c r="D89" s="3" t="s">
        <v>63</v>
      </c>
      <c r="E89" s="3" t="s">
        <v>17</v>
      </c>
      <c r="F89" s="3" t="s">
        <v>40</v>
      </c>
      <c r="G89" s="3" t="s">
        <v>19</v>
      </c>
      <c r="H89" s="3" t="s">
        <v>350</v>
      </c>
      <c r="I89" s="3" t="s">
        <v>351</v>
      </c>
      <c r="J89" s="3" t="s">
        <v>352</v>
      </c>
      <c r="M89" s="3" t="s">
        <v>13</v>
      </c>
    </row>
    <row r="90" spans="1:13" ht="15.75" customHeight="1" x14ac:dyDescent="0.25">
      <c r="A90" s="3" t="s">
        <v>353</v>
      </c>
      <c r="B90" s="3" t="s">
        <v>143</v>
      </c>
      <c r="C90" s="2" t="str">
        <f>HYPERLINK("https://meyer-najem.com","https://meyer-najem.com")</f>
        <v>https://meyer-najem.com</v>
      </c>
      <c r="D90" s="3" t="s">
        <v>106</v>
      </c>
      <c r="E90" s="3" t="s">
        <v>17</v>
      </c>
      <c r="F90" s="3" t="s">
        <v>70</v>
      </c>
      <c r="G90" s="3" t="s">
        <v>19</v>
      </c>
      <c r="I90" s="3" t="s">
        <v>323</v>
      </c>
      <c r="J90" s="3" t="s">
        <v>42</v>
      </c>
      <c r="K90" s="3" t="s">
        <v>29</v>
      </c>
      <c r="M90" s="3" t="s">
        <v>13</v>
      </c>
    </row>
    <row r="91" spans="1:13" ht="15.75" customHeight="1" x14ac:dyDescent="0.25">
      <c r="A91" s="3" t="s">
        <v>354</v>
      </c>
      <c r="B91" s="3" t="s">
        <v>355</v>
      </c>
      <c r="C91" s="2" t="str">
        <f>HYPERLINK("https://www.mhghotelsllc.com/","https://www.mhghotelsllc.com/")</f>
        <v>https://www.mhghotelsllc.com/</v>
      </c>
      <c r="D91" s="3" t="s">
        <v>58</v>
      </c>
      <c r="E91" s="3" t="s">
        <v>17</v>
      </c>
      <c r="F91" s="3" t="s">
        <v>356</v>
      </c>
      <c r="G91" s="3" t="s">
        <v>19</v>
      </c>
      <c r="H91" s="3" t="s">
        <v>357</v>
      </c>
      <c r="I91" s="3" t="s">
        <v>41</v>
      </c>
      <c r="J91" s="3" t="s">
        <v>42</v>
      </c>
      <c r="M91" s="3" t="s">
        <v>13</v>
      </c>
    </row>
    <row r="92" spans="1:13" ht="15.75" customHeight="1" x14ac:dyDescent="0.25">
      <c r="A92" s="3" t="s">
        <v>358</v>
      </c>
      <c r="B92" s="3" t="s">
        <v>62</v>
      </c>
      <c r="C92" s="2" t="str">
        <f>HYPERLINK("http://www.michuda.com","http://www.michuda.com")</f>
        <v>http://www.michuda.com</v>
      </c>
      <c r="D92" s="3" t="s">
        <v>106</v>
      </c>
      <c r="E92" s="3" t="s">
        <v>17</v>
      </c>
      <c r="F92" s="3" t="s">
        <v>26</v>
      </c>
      <c r="G92" s="3" t="s">
        <v>19</v>
      </c>
      <c r="I92" s="3" t="s">
        <v>359</v>
      </c>
      <c r="J92" s="3" t="s">
        <v>55</v>
      </c>
      <c r="M92" s="3" t="s">
        <v>13</v>
      </c>
    </row>
    <row r="93" spans="1:13" ht="15.75" customHeight="1" x14ac:dyDescent="0.25">
      <c r="A93" s="3" t="s">
        <v>360</v>
      </c>
      <c r="B93" s="3" t="s">
        <v>242</v>
      </c>
      <c r="C93" s="2" t="str">
        <f>HYPERLINK("http://milestonelp.com","http://milestonelp.com")</f>
        <v>http://milestonelp.com</v>
      </c>
      <c r="D93" s="3" t="s">
        <v>361</v>
      </c>
      <c r="E93" s="3" t="s">
        <v>17</v>
      </c>
      <c r="F93" s="3" t="s">
        <v>40</v>
      </c>
      <c r="G93" s="3" t="s">
        <v>19</v>
      </c>
      <c r="I93" s="3" t="s">
        <v>41</v>
      </c>
      <c r="J93" s="3" t="s">
        <v>42</v>
      </c>
      <c r="K93" s="3" t="s">
        <v>20</v>
      </c>
      <c r="M93" s="3" t="s">
        <v>13</v>
      </c>
    </row>
    <row r="94" spans="1:13" ht="15.75" customHeight="1" x14ac:dyDescent="0.25">
      <c r="A94" s="3" t="s">
        <v>362</v>
      </c>
      <c r="B94" s="3" t="s">
        <v>363</v>
      </c>
      <c r="C94" s="2" t="str">
        <f>HYPERLINK("http://www.mmrgrp.com","http://www.mmrgrp.com")</f>
        <v>http://www.mmrgrp.com</v>
      </c>
      <c r="D94" s="3" t="s">
        <v>364</v>
      </c>
      <c r="E94" s="3" t="s">
        <v>17</v>
      </c>
      <c r="F94" s="3" t="s">
        <v>78</v>
      </c>
      <c r="G94" s="3" t="s">
        <v>19</v>
      </c>
      <c r="H94" s="3" t="s">
        <v>365</v>
      </c>
      <c r="I94" s="3" t="s">
        <v>366</v>
      </c>
      <c r="J94" s="3" t="s">
        <v>367</v>
      </c>
      <c r="M94" s="3" t="s">
        <v>13</v>
      </c>
    </row>
    <row r="95" spans="1:13" ht="15.75" customHeight="1" x14ac:dyDescent="0.25">
      <c r="A95" s="3" t="s">
        <v>368</v>
      </c>
      <c r="B95" s="3" t="s">
        <v>369</v>
      </c>
      <c r="C95" s="2" t="str">
        <f>HYPERLINK("http://www.morganharbour.com","http://www.morganharbour.com")</f>
        <v>http://www.morganharbour.com</v>
      </c>
      <c r="D95" s="3" t="s">
        <v>370</v>
      </c>
      <c r="E95" s="3" t="s">
        <v>17</v>
      </c>
      <c r="F95" s="3" t="s">
        <v>33</v>
      </c>
      <c r="G95" s="3" t="s">
        <v>79</v>
      </c>
      <c r="I95" s="3" t="s">
        <v>343</v>
      </c>
      <c r="J95" s="3" t="s">
        <v>55</v>
      </c>
      <c r="M95" s="3" t="s">
        <v>13</v>
      </c>
    </row>
    <row r="96" spans="1:13" ht="15.75" customHeight="1" x14ac:dyDescent="0.25">
      <c r="A96" s="3" t="s">
        <v>371</v>
      </c>
      <c r="B96" s="3" t="s">
        <v>372</v>
      </c>
      <c r="C96" s="2" t="str">
        <f>HYPERLINK("https:// https://www.mortenson.com/careers/college","https:// https://www.mortenson.com/careers/college")</f>
        <v>https:// https://www.mortenson.com/careers/college</v>
      </c>
      <c r="D96" s="3" t="s">
        <v>154</v>
      </c>
      <c r="E96" s="3" t="s">
        <v>17</v>
      </c>
      <c r="F96" s="3" t="s">
        <v>53</v>
      </c>
      <c r="G96" s="3" t="s">
        <v>19</v>
      </c>
      <c r="I96" s="3" t="s">
        <v>373</v>
      </c>
      <c r="J96" s="3" t="s">
        <v>352</v>
      </c>
      <c r="K96" s="3" t="s">
        <v>374</v>
      </c>
      <c r="M96" s="3" t="s">
        <v>13</v>
      </c>
    </row>
    <row r="97" spans="1:13" ht="15.75" customHeight="1" x14ac:dyDescent="0.25">
      <c r="A97" s="3" t="s">
        <v>376</v>
      </c>
      <c r="B97" s="3" t="s">
        <v>377</v>
      </c>
      <c r="C97" s="2" t="str">
        <f>HYPERLINK("https://www.novakconstruction.com/","https://www.novakconstruction.com/")</f>
        <v>https://www.novakconstruction.com/</v>
      </c>
      <c r="D97" s="3" t="s">
        <v>32</v>
      </c>
      <c r="E97" s="3" t="s">
        <v>17</v>
      </c>
      <c r="F97" s="3" t="s">
        <v>26</v>
      </c>
      <c r="G97" s="3" t="s">
        <v>19</v>
      </c>
      <c r="I97" s="3" t="s">
        <v>107</v>
      </c>
      <c r="J97" s="3" t="s">
        <v>55</v>
      </c>
      <c r="M97" s="3" t="s">
        <v>13</v>
      </c>
    </row>
    <row r="98" spans="1:13" ht="15.75" customHeight="1" x14ac:dyDescent="0.25">
      <c r="A98" s="3" t="s">
        <v>378</v>
      </c>
      <c r="B98" s="3" t="s">
        <v>379</v>
      </c>
      <c r="C98" s="2" t="str">
        <f>HYPERLINK("http://noxgroup.us","http://noxgroup.us")</f>
        <v>http://noxgroup.us</v>
      </c>
      <c r="D98" s="3" t="s">
        <v>25</v>
      </c>
      <c r="E98" s="3" t="s">
        <v>17</v>
      </c>
      <c r="F98" s="3" t="s">
        <v>89</v>
      </c>
      <c r="G98" s="3" t="s">
        <v>19</v>
      </c>
      <c r="I98" s="3" t="s">
        <v>184</v>
      </c>
      <c r="J98" s="3" t="s">
        <v>185</v>
      </c>
      <c r="K98" s="3" t="s">
        <v>20</v>
      </c>
      <c r="M98" s="3" t="s">
        <v>13</v>
      </c>
    </row>
    <row r="99" spans="1:13" ht="15.75" customHeight="1" x14ac:dyDescent="0.25">
      <c r="A99" s="3" t="s">
        <v>380</v>
      </c>
      <c r="B99" s="3" t="s">
        <v>381</v>
      </c>
      <c r="C99" s="2" t="str">
        <f>HYPERLINK("https://oldtowndesigngroup.com/","https://oldtowndesigngroup.com/")</f>
        <v>https://oldtowndesigngroup.com/</v>
      </c>
      <c r="D99" s="3" t="s">
        <v>58</v>
      </c>
      <c r="E99" s="3" t="s">
        <v>17</v>
      </c>
      <c r="F99" s="3" t="s">
        <v>33</v>
      </c>
      <c r="G99" s="3" t="s">
        <v>19</v>
      </c>
      <c r="I99" s="3" t="s">
        <v>167</v>
      </c>
      <c r="J99" s="3" t="s">
        <v>42</v>
      </c>
      <c r="M99" s="3" t="s">
        <v>13</v>
      </c>
    </row>
    <row r="100" spans="1:13" ht="15.75" customHeight="1" x14ac:dyDescent="0.25">
      <c r="A100" s="3" t="s">
        <v>382</v>
      </c>
      <c r="B100" s="3" t="s">
        <v>383</v>
      </c>
      <c r="C100" s="2" t="str">
        <f>HYPERLINK("https://www.olthofhomes.com/","https://www.olthofhomes.com/")</f>
        <v>https://www.olthofhomes.com/</v>
      </c>
      <c r="D100" s="3" t="s">
        <v>106</v>
      </c>
      <c r="E100" s="3" t="s">
        <v>17</v>
      </c>
      <c r="F100" s="3" t="s">
        <v>384</v>
      </c>
      <c r="G100" s="3" t="s">
        <v>19</v>
      </c>
      <c r="H100" s="3" t="s">
        <v>385</v>
      </c>
      <c r="I100" s="3" t="s">
        <v>386</v>
      </c>
      <c r="J100" s="3" t="s">
        <v>42</v>
      </c>
      <c r="L100" s="3" t="s">
        <v>387</v>
      </c>
      <c r="M100" s="3" t="s">
        <v>13</v>
      </c>
    </row>
    <row r="101" spans="1:13" ht="15.75" customHeight="1" x14ac:dyDescent="0.25">
      <c r="A101" s="3" t="s">
        <v>388</v>
      </c>
      <c r="B101" s="3" t="s">
        <v>389</v>
      </c>
      <c r="C101" s="2" t="str">
        <f>HYPERLINK("http://onyxandeast.com","http://onyxandeast.com")</f>
        <v>http://onyxandeast.com</v>
      </c>
      <c r="D101" s="3" t="s">
        <v>106</v>
      </c>
      <c r="E101" s="3" t="s">
        <v>64</v>
      </c>
      <c r="F101" s="3" t="s">
        <v>33</v>
      </c>
      <c r="G101" s="3" t="s">
        <v>71</v>
      </c>
      <c r="I101" s="3" t="s">
        <v>41</v>
      </c>
      <c r="J101" s="3" t="s">
        <v>42</v>
      </c>
      <c r="M101" s="3" t="s">
        <v>13</v>
      </c>
    </row>
    <row r="102" spans="1:13" ht="15.75" customHeight="1" x14ac:dyDescent="0.25">
      <c r="A102" s="3" t="s">
        <v>390</v>
      </c>
      <c r="B102" s="3" t="s">
        <v>391</v>
      </c>
      <c r="C102" s="2" t="str">
        <f>HYPERLINK("http://www.opus-group.com","http://www.opus-group.com")</f>
        <v>http://www.opus-group.com</v>
      </c>
      <c r="D102" s="3" t="s">
        <v>25</v>
      </c>
      <c r="E102" s="3" t="s">
        <v>17</v>
      </c>
      <c r="F102" s="3" t="s">
        <v>92</v>
      </c>
      <c r="G102" s="3" t="s">
        <v>93</v>
      </c>
      <c r="I102" s="3" t="s">
        <v>392</v>
      </c>
      <c r="J102" s="3" t="s">
        <v>352</v>
      </c>
      <c r="K102" s="3" t="s">
        <v>29</v>
      </c>
      <c r="L102" s="3" t="s">
        <v>393</v>
      </c>
      <c r="M102" s="3" t="s">
        <v>13</v>
      </c>
    </row>
    <row r="103" spans="1:13" ht="15.75" customHeight="1" x14ac:dyDescent="0.25">
      <c r="A103" s="3" t="s">
        <v>394</v>
      </c>
      <c r="B103" s="3" t="s">
        <v>62</v>
      </c>
      <c r="C103" s="2" t="str">
        <f>HYPERLINK("https://pacecontracting.com","https://pacecontracting.com")</f>
        <v>https://pacecontracting.com</v>
      </c>
      <c r="D103" s="3" t="s">
        <v>25</v>
      </c>
      <c r="E103" s="3" t="s">
        <v>17</v>
      </c>
      <c r="F103" s="3" t="s">
        <v>33</v>
      </c>
      <c r="G103" s="3" t="s">
        <v>19</v>
      </c>
      <c r="H103" s="3" t="s">
        <v>395</v>
      </c>
      <c r="I103" s="3" t="s">
        <v>396</v>
      </c>
      <c r="J103" s="3" t="s">
        <v>35</v>
      </c>
      <c r="K103" s="3" t="s">
        <v>36</v>
      </c>
      <c r="M103" s="3" t="s">
        <v>13</v>
      </c>
    </row>
    <row r="104" spans="1:13" ht="15.75" customHeight="1" x14ac:dyDescent="0.25">
      <c r="A104" s="3" t="s">
        <v>397</v>
      </c>
      <c r="B104" s="3" t="s">
        <v>398</v>
      </c>
      <c r="C104" s="2" t="str">
        <f>HYPERLINK("https://www.pathcc.com/","https://www.pathcc.com/")</f>
        <v>https://www.pathcc.com/</v>
      </c>
      <c r="D104" s="3" t="s">
        <v>32</v>
      </c>
      <c r="E104" s="3" t="s">
        <v>17</v>
      </c>
      <c r="F104" s="3" t="s">
        <v>144</v>
      </c>
      <c r="G104" s="3" t="s">
        <v>19</v>
      </c>
      <c r="I104" s="3" t="s">
        <v>399</v>
      </c>
      <c r="J104" s="3" t="s">
        <v>55</v>
      </c>
      <c r="L104" s="3" t="s">
        <v>400</v>
      </c>
      <c r="M104" s="3" t="s">
        <v>13</v>
      </c>
    </row>
    <row r="105" spans="1:13" ht="15.75" customHeight="1" x14ac:dyDescent="0.25">
      <c r="A105" s="3" t="s">
        <v>401</v>
      </c>
      <c r="B105" s="3" t="s">
        <v>38</v>
      </c>
      <c r="C105" s="2" t="str">
        <f>HYPERLINK("https://performancecontracting.com","https://performancecontracting.com")</f>
        <v>https://performancecontracting.com</v>
      </c>
      <c r="D105" s="3" t="s">
        <v>32</v>
      </c>
      <c r="E105" s="3" t="s">
        <v>17</v>
      </c>
      <c r="F105" s="3" t="s">
        <v>402</v>
      </c>
      <c r="G105" s="3" t="s">
        <v>65</v>
      </c>
      <c r="H105" s="3" t="s">
        <v>403</v>
      </c>
      <c r="I105" s="3" t="s">
        <v>404</v>
      </c>
      <c r="J105" s="3" t="s">
        <v>405</v>
      </c>
      <c r="K105" s="3" t="s">
        <v>374</v>
      </c>
      <c r="M105" s="3" t="s">
        <v>13</v>
      </c>
    </row>
    <row r="106" spans="1:13" ht="15.75" customHeight="1" x14ac:dyDescent="0.25">
      <c r="A106" s="3" t="s">
        <v>406</v>
      </c>
      <c r="B106" s="3" t="s">
        <v>407</v>
      </c>
      <c r="C106" s="2" t="str">
        <f>HYPERLINK("http://www.pepperconstruction.com","http://www.pepperconstruction.com")</f>
        <v>http://www.pepperconstruction.com</v>
      </c>
      <c r="D106" s="3" t="s">
        <v>408</v>
      </c>
      <c r="E106" s="3" t="s">
        <v>17</v>
      </c>
      <c r="F106" s="3" t="s">
        <v>409</v>
      </c>
      <c r="G106" s="3" t="s">
        <v>93</v>
      </c>
      <c r="I106" s="3" t="s">
        <v>41</v>
      </c>
      <c r="J106" s="3" t="s">
        <v>42</v>
      </c>
      <c r="K106" s="3" t="s">
        <v>20</v>
      </c>
      <c r="L106" s="3" t="s">
        <v>410</v>
      </c>
      <c r="M106" s="3" t="s">
        <v>12</v>
      </c>
    </row>
    <row r="107" spans="1:13" ht="15.75" customHeight="1" x14ac:dyDescent="0.25">
      <c r="A107" s="3" t="s">
        <v>411</v>
      </c>
      <c r="B107" s="3" t="s">
        <v>74</v>
      </c>
      <c r="C107" s="2" t="str">
        <f>HYPERLINK("http://www.pioneerglazing.com","http://www.pioneerglazing.com")</f>
        <v>http://www.pioneerglazing.com</v>
      </c>
      <c r="D107" s="3" t="s">
        <v>364</v>
      </c>
      <c r="E107" s="3" t="s">
        <v>17</v>
      </c>
      <c r="F107" s="3" t="s">
        <v>40</v>
      </c>
      <c r="G107" s="3" t="s">
        <v>79</v>
      </c>
      <c r="I107" s="3" t="s">
        <v>412</v>
      </c>
      <c r="J107" s="3" t="s">
        <v>86</v>
      </c>
      <c r="K107" s="3" t="s">
        <v>36</v>
      </c>
      <c r="L107" s="3" t="s">
        <v>413</v>
      </c>
      <c r="M107" s="3" t="s">
        <v>12</v>
      </c>
    </row>
    <row r="108" spans="1:13" ht="15.75" customHeight="1" x14ac:dyDescent="0.25">
      <c r="A108" s="3" t="s">
        <v>414</v>
      </c>
      <c r="B108" s="3" t="s">
        <v>415</v>
      </c>
      <c r="C108" s="2" t="str">
        <f>HYPERLINK("http://www.pjhoerr.com","http://www.pjhoerr.com")</f>
        <v>http://www.pjhoerr.com</v>
      </c>
      <c r="D108" s="3" t="s">
        <v>416</v>
      </c>
      <c r="E108" s="3" t="s">
        <v>17</v>
      </c>
      <c r="F108" s="3" t="s">
        <v>178</v>
      </c>
      <c r="G108" s="3" t="s">
        <v>19</v>
      </c>
      <c r="H108" s="3" t="s">
        <v>417</v>
      </c>
      <c r="I108" s="3" t="s">
        <v>418</v>
      </c>
      <c r="J108" s="3" t="s">
        <v>55</v>
      </c>
      <c r="K108" s="3" t="s">
        <v>29</v>
      </c>
      <c r="M108" s="3" t="s">
        <v>13</v>
      </c>
    </row>
    <row r="109" spans="1:13" ht="15.75" customHeight="1" x14ac:dyDescent="0.25">
      <c r="A109" s="3" t="s">
        <v>419</v>
      </c>
      <c r="B109" s="3" t="s">
        <v>127</v>
      </c>
      <c r="C109" s="2" t="str">
        <f>HYPERLINK("https://www.powerconstruction.net/","https://www.powerconstruction.net/")</f>
        <v>https://www.powerconstruction.net/</v>
      </c>
      <c r="D109" s="3" t="s">
        <v>235</v>
      </c>
      <c r="E109" s="3" t="s">
        <v>17</v>
      </c>
      <c r="F109" s="3" t="s">
        <v>26</v>
      </c>
      <c r="G109" s="3" t="s">
        <v>79</v>
      </c>
      <c r="H109" s="3" t="s">
        <v>420</v>
      </c>
      <c r="I109" s="3" t="s">
        <v>107</v>
      </c>
      <c r="J109" s="3" t="s">
        <v>55</v>
      </c>
      <c r="K109" s="3" t="s">
        <v>36</v>
      </c>
      <c r="L109" s="3"/>
      <c r="M109" s="3" t="s">
        <v>12</v>
      </c>
    </row>
    <row r="110" spans="1:13" ht="15.75" customHeight="1" x14ac:dyDescent="0.25">
      <c r="A110" s="3" t="s">
        <v>421</v>
      </c>
      <c r="B110" s="3" t="s">
        <v>422</v>
      </c>
      <c r="C110" s="2" t="str">
        <f>HYPERLINK("http://www.powerdesigninc.us","http://www.powerdesigninc.us")</f>
        <v>http://www.powerdesigninc.us</v>
      </c>
      <c r="D110" s="3" t="s">
        <v>132</v>
      </c>
      <c r="E110" s="3" t="s">
        <v>17</v>
      </c>
      <c r="F110" s="3" t="s">
        <v>269</v>
      </c>
      <c r="G110" s="3" t="s">
        <v>19</v>
      </c>
      <c r="I110" s="3" t="s">
        <v>423</v>
      </c>
      <c r="J110" s="3" t="s">
        <v>159</v>
      </c>
      <c r="L110" s="3"/>
      <c r="M110" s="3" t="s">
        <v>12</v>
      </c>
    </row>
    <row r="111" spans="1:13" ht="15.75" customHeight="1" x14ac:dyDescent="0.25">
      <c r="A111" s="3" t="s">
        <v>424</v>
      </c>
      <c r="B111" s="3" t="s">
        <v>425</v>
      </c>
      <c r="C111" s="2" t="str">
        <f>HYPERLINK("https://powersandsons.com/","https://powersandsons.com/")</f>
        <v>https://powersandsons.com/</v>
      </c>
      <c r="D111" s="3" t="s">
        <v>25</v>
      </c>
      <c r="E111" s="3" t="s">
        <v>64</v>
      </c>
      <c r="F111" s="3" t="s">
        <v>426</v>
      </c>
      <c r="G111" s="3" t="s">
        <v>19</v>
      </c>
      <c r="I111" s="3" t="s">
        <v>96</v>
      </c>
      <c r="J111" s="3" t="s">
        <v>42</v>
      </c>
      <c r="M111" s="3" t="s">
        <v>13</v>
      </c>
    </row>
    <row r="112" spans="1:13" ht="15.75" customHeight="1" x14ac:dyDescent="0.25">
      <c r="A112" s="3" t="s">
        <v>427</v>
      </c>
      <c r="B112" s="3" t="s">
        <v>24</v>
      </c>
      <c r="C112" s="2" t="str">
        <f>HYPERLINK("https://www.preload.com","https://www.preload.com")</f>
        <v>https://www.preload.com</v>
      </c>
      <c r="D112" s="3" t="s">
        <v>119</v>
      </c>
      <c r="E112" s="3" t="s">
        <v>17</v>
      </c>
      <c r="F112" s="3" t="s">
        <v>428</v>
      </c>
      <c r="G112" s="3" t="s">
        <v>46</v>
      </c>
      <c r="I112" s="3" t="s">
        <v>34</v>
      </c>
      <c r="J112" s="3" t="s">
        <v>35</v>
      </c>
      <c r="K112" s="3" t="s">
        <v>29</v>
      </c>
      <c r="L112" s="3"/>
      <c r="M112" s="3" t="s">
        <v>13</v>
      </c>
    </row>
    <row r="113" spans="1:13" ht="15.75" customHeight="1" x14ac:dyDescent="0.25">
      <c r="A113" s="3" t="s">
        <v>429</v>
      </c>
      <c r="B113" s="3" t="s">
        <v>62</v>
      </c>
      <c r="C113" s="2" t="str">
        <f>HYPERLINK("http://pdbgroup.com","http://pdbgroup.com")</f>
        <v>http://pdbgroup.com</v>
      </c>
      <c r="D113" s="3" t="s">
        <v>25</v>
      </c>
      <c r="E113" s="3" t="s">
        <v>17</v>
      </c>
      <c r="F113" s="3" t="s">
        <v>33</v>
      </c>
      <c r="G113" s="3" t="s">
        <v>65</v>
      </c>
      <c r="I113" s="3" t="s">
        <v>430</v>
      </c>
      <c r="J113" s="3" t="s">
        <v>55</v>
      </c>
      <c r="M113" s="3" t="s">
        <v>13</v>
      </c>
    </row>
    <row r="114" spans="1:13" ht="15.75" customHeight="1" x14ac:dyDescent="0.25">
      <c r="A114" s="3" t="s">
        <v>431</v>
      </c>
      <c r="B114" s="3" t="s">
        <v>432</v>
      </c>
      <c r="C114" s="2" t="str">
        <f>HYPERLINK("https://www.intertek.com/building/psi","https://www.intertek.com/building/psi")</f>
        <v>https://www.intertek.com/building/psi</v>
      </c>
      <c r="D114" s="3" t="s">
        <v>154</v>
      </c>
      <c r="E114" s="3" t="s">
        <v>64</v>
      </c>
      <c r="F114" s="3" t="s">
        <v>384</v>
      </c>
      <c r="G114" s="3" t="s">
        <v>71</v>
      </c>
      <c r="I114" s="3" t="s">
        <v>433</v>
      </c>
      <c r="J114" s="3" t="s">
        <v>434</v>
      </c>
      <c r="M114" s="3" t="s">
        <v>13</v>
      </c>
    </row>
    <row r="115" spans="1:13" ht="15.75" customHeight="1" x14ac:dyDescent="0.25">
      <c r="A115" s="3" t="s">
        <v>435</v>
      </c>
      <c r="B115" s="3" t="s">
        <v>187</v>
      </c>
      <c r="C115" s="2" t="str">
        <f>HYPERLINK("http://www.pulte.com","http://www.pulte.com")</f>
        <v>http://www.pulte.com</v>
      </c>
      <c r="D115" s="3" t="s">
        <v>58</v>
      </c>
      <c r="E115" s="3" t="s">
        <v>17</v>
      </c>
      <c r="F115" s="3" t="s">
        <v>40</v>
      </c>
      <c r="G115" s="3" t="s">
        <v>19</v>
      </c>
      <c r="I115" s="3" t="s">
        <v>167</v>
      </c>
      <c r="J115" s="3" t="s">
        <v>42</v>
      </c>
      <c r="K115" s="3" t="s">
        <v>374</v>
      </c>
      <c r="M115" s="3" t="s">
        <v>13</v>
      </c>
    </row>
    <row r="116" spans="1:13" ht="15.75" customHeight="1" x14ac:dyDescent="0.25">
      <c r="A116" s="3" t="s">
        <v>436</v>
      </c>
      <c r="B116" s="3" t="s">
        <v>437</v>
      </c>
      <c r="C116" s="2" t="str">
        <f>HYPERLINK("http://www.rtmoore.com","http://www.rtmoore.com")</f>
        <v>http://www.rtmoore.com</v>
      </c>
      <c r="D116" s="3" t="s">
        <v>119</v>
      </c>
      <c r="E116" s="3" t="s">
        <v>17</v>
      </c>
      <c r="F116" s="3" t="s">
        <v>402</v>
      </c>
      <c r="G116" s="3" t="s">
        <v>19</v>
      </c>
      <c r="H116" s="3" t="s">
        <v>438</v>
      </c>
      <c r="I116" s="3" t="s">
        <v>41</v>
      </c>
      <c r="J116" s="3" t="s">
        <v>42</v>
      </c>
      <c r="L116" s="3" t="s">
        <v>439</v>
      </c>
      <c r="M116" s="3" t="s">
        <v>12</v>
      </c>
    </row>
    <row r="117" spans="1:13" ht="15.75" customHeight="1" x14ac:dyDescent="0.25">
      <c r="A117" s="3" t="s">
        <v>440</v>
      </c>
      <c r="B117" s="3" t="s">
        <v>441</v>
      </c>
      <c r="C117" s="2" t="str">
        <f>HYPERLINK("https://www.reevesyoung.com/","https://www.reevesyoung.com/")</f>
        <v>https://www.reevesyoung.com/</v>
      </c>
      <c r="D117" s="3" t="s">
        <v>310</v>
      </c>
      <c r="E117" s="3" t="s">
        <v>17</v>
      </c>
      <c r="F117" s="3" t="s">
        <v>239</v>
      </c>
      <c r="G117" s="3" t="s">
        <v>19</v>
      </c>
      <c r="I117" s="3" t="s">
        <v>442</v>
      </c>
      <c r="J117" s="3" t="s">
        <v>274</v>
      </c>
      <c r="M117" s="3" t="s">
        <v>13</v>
      </c>
    </row>
    <row r="118" spans="1:13" ht="15.75" customHeight="1" x14ac:dyDescent="0.25">
      <c r="A118" s="3" t="s">
        <v>443</v>
      </c>
      <c r="B118" s="3" t="s">
        <v>287</v>
      </c>
      <c r="C118" s="2" t="str">
        <f>HYPERLINK("http://www.renascentinc.com","http://www.renascentinc.com")</f>
        <v>http://www.renascentinc.com</v>
      </c>
      <c r="D118" s="3" t="s">
        <v>25</v>
      </c>
      <c r="E118" s="3" t="s">
        <v>17</v>
      </c>
      <c r="F118" s="3" t="s">
        <v>26</v>
      </c>
      <c r="G118" s="3" t="s">
        <v>19</v>
      </c>
      <c r="I118" s="3" t="s">
        <v>444</v>
      </c>
      <c r="J118" s="3" t="s">
        <v>42</v>
      </c>
      <c r="K118" s="3" t="s">
        <v>36</v>
      </c>
      <c r="M118" s="3" t="s">
        <v>13</v>
      </c>
    </row>
    <row r="119" spans="1:13" ht="15.75" customHeight="1" x14ac:dyDescent="0.25">
      <c r="A119" s="3" t="s">
        <v>445</v>
      </c>
      <c r="B119" s="3" t="s">
        <v>210</v>
      </c>
      <c r="C119" s="2" t="str">
        <f>HYPERLINK("http://www.reynoldscon.com","http://www.reynoldscon.com")</f>
        <v>http://www.reynoldscon.com</v>
      </c>
      <c r="D119" s="3" t="s">
        <v>25</v>
      </c>
      <c r="E119" s="3" t="s">
        <v>17</v>
      </c>
      <c r="F119" s="3" t="s">
        <v>70</v>
      </c>
      <c r="G119" s="3" t="s">
        <v>65</v>
      </c>
      <c r="I119" s="3" t="s">
        <v>446</v>
      </c>
      <c r="J119" s="3" t="s">
        <v>42</v>
      </c>
      <c r="K119" s="3" t="s">
        <v>36</v>
      </c>
      <c r="M119" s="3" t="s">
        <v>13</v>
      </c>
    </row>
    <row r="120" spans="1:13" ht="15.75" customHeight="1" x14ac:dyDescent="0.25">
      <c r="A120" s="3" t="s">
        <v>447</v>
      </c>
      <c r="B120" s="3" t="s">
        <v>31</v>
      </c>
      <c r="C120" s="2" t="str">
        <f>HYPERLINK("https://www.ryancompanies.com/","https://www.ryancompanies.com/")</f>
        <v>https://www.ryancompanies.com/</v>
      </c>
      <c r="D120" s="3" t="s">
        <v>119</v>
      </c>
      <c r="E120" s="3" t="s">
        <v>17</v>
      </c>
      <c r="F120" s="3" t="s">
        <v>89</v>
      </c>
      <c r="G120" s="3" t="s">
        <v>448</v>
      </c>
      <c r="I120" s="3" t="s">
        <v>373</v>
      </c>
      <c r="J120" s="3" t="s">
        <v>352</v>
      </c>
      <c r="M120" s="3" t="s">
        <v>13</v>
      </c>
    </row>
    <row r="121" spans="1:13" ht="15.75" customHeight="1" x14ac:dyDescent="0.25">
      <c r="A121" s="3" t="s">
        <v>449</v>
      </c>
      <c r="B121" s="3" t="s">
        <v>81</v>
      </c>
      <c r="C121" s="2" t="str">
        <f>HYPERLINK("https://www.ryanfp.com","https://www.ryanfp.com")</f>
        <v>https://www.ryanfp.com</v>
      </c>
      <c r="D121" s="3" t="s">
        <v>112</v>
      </c>
      <c r="E121" s="3" t="s">
        <v>17</v>
      </c>
      <c r="F121" s="3" t="s">
        <v>239</v>
      </c>
      <c r="G121" s="3" t="s">
        <v>19</v>
      </c>
      <c r="I121" s="3" t="s">
        <v>450</v>
      </c>
      <c r="J121" s="3" t="s">
        <v>42</v>
      </c>
      <c r="M121" s="3" t="s">
        <v>13</v>
      </c>
    </row>
    <row r="122" spans="1:13" ht="15.75" customHeight="1" x14ac:dyDescent="0.25">
      <c r="A122" s="3" t="s">
        <v>451</v>
      </c>
      <c r="B122" s="3" t="s">
        <v>62</v>
      </c>
      <c r="C122" s="2" t="str">
        <f>HYPERLINK("https://www.satpon.com","https://www.satpon.com")</f>
        <v>https://www.satpon.com</v>
      </c>
      <c r="D122" s="3" t="s">
        <v>106</v>
      </c>
      <c r="E122" s="3" t="s">
        <v>64</v>
      </c>
      <c r="F122" s="3" t="s">
        <v>375</v>
      </c>
      <c r="G122" s="3" t="s">
        <v>79</v>
      </c>
      <c r="I122" s="3" t="s">
        <v>217</v>
      </c>
      <c r="J122" s="3" t="s">
        <v>67</v>
      </c>
      <c r="K122" s="3" t="s">
        <v>36</v>
      </c>
      <c r="L122" s="3" t="s">
        <v>452</v>
      </c>
      <c r="M122" s="3" t="s">
        <v>12</v>
      </c>
    </row>
    <row r="123" spans="1:13" ht="15.75" customHeight="1" x14ac:dyDescent="0.25">
      <c r="A123" s="3" t="s">
        <v>453</v>
      </c>
      <c r="B123" s="3" t="s">
        <v>454</v>
      </c>
      <c r="C123" s="2" t="str">
        <f>HYPERLINK("https://shambaugh.com","https://shambaugh.com")</f>
        <v>https://shambaugh.com</v>
      </c>
      <c r="D123" s="3" t="s">
        <v>154</v>
      </c>
      <c r="E123" s="3" t="s">
        <v>64</v>
      </c>
      <c r="F123" s="3" t="s">
        <v>78</v>
      </c>
      <c r="G123" s="3" t="s">
        <v>71</v>
      </c>
      <c r="H123" s="3" t="s">
        <v>455</v>
      </c>
      <c r="I123" s="3" t="s">
        <v>456</v>
      </c>
      <c r="J123" s="3" t="s">
        <v>42</v>
      </c>
      <c r="K123" s="3" t="s">
        <v>49</v>
      </c>
      <c r="M123" s="3" t="s">
        <v>13</v>
      </c>
    </row>
    <row r="124" spans="1:13" ht="15.75" customHeight="1" x14ac:dyDescent="0.25">
      <c r="A124" s="3" t="s">
        <v>457</v>
      </c>
      <c r="B124" s="3" t="s">
        <v>117</v>
      </c>
      <c r="C124" s="2" t="str">
        <f>HYPERLINK("https://www.shielsexton.com/","https://www.shielsexton.com/")</f>
        <v>https://www.shielsexton.com/</v>
      </c>
      <c r="D124" s="3" t="s">
        <v>32</v>
      </c>
      <c r="E124" s="3" t="s">
        <v>17</v>
      </c>
      <c r="F124" s="3" t="s">
        <v>70</v>
      </c>
      <c r="G124" s="3" t="s">
        <v>46</v>
      </c>
      <c r="I124" s="3" t="s">
        <v>41</v>
      </c>
      <c r="J124" s="3" t="s">
        <v>42</v>
      </c>
      <c r="M124" s="3" t="s">
        <v>13</v>
      </c>
    </row>
    <row r="125" spans="1:13" ht="15.75" customHeight="1" x14ac:dyDescent="0.25">
      <c r="A125" s="3" t="s">
        <v>458</v>
      </c>
      <c r="B125" s="3" t="s">
        <v>407</v>
      </c>
      <c r="C125" s="2" t="str">
        <f>HYPERLINK("https://www.shookconstruction.com","https://www.shookconstruction.com")</f>
        <v>https://www.shookconstruction.com</v>
      </c>
      <c r="D125" s="3" t="s">
        <v>25</v>
      </c>
      <c r="E125" s="3" t="s">
        <v>17</v>
      </c>
      <c r="F125" s="3" t="s">
        <v>144</v>
      </c>
      <c r="G125" s="3" t="s">
        <v>79</v>
      </c>
      <c r="H125" s="3" t="s">
        <v>459</v>
      </c>
      <c r="I125" s="3" t="s">
        <v>41</v>
      </c>
      <c r="J125" s="3" t="s">
        <v>42</v>
      </c>
      <c r="K125" s="3" t="s">
        <v>36</v>
      </c>
      <c r="M125" s="3" t="s">
        <v>13</v>
      </c>
    </row>
    <row r="126" spans="1:13" ht="15.75" customHeight="1" x14ac:dyDescent="0.25">
      <c r="A126" s="3" t="s">
        <v>460</v>
      </c>
      <c r="B126" s="3" t="s">
        <v>461</v>
      </c>
      <c r="C126" s="2" t="str">
        <f>HYPERLINK("https://shuckcorp.com/","https://shuckcorp.com/")</f>
        <v>https://shuckcorp.com/</v>
      </c>
      <c r="D126" s="3" t="s">
        <v>308</v>
      </c>
      <c r="E126" s="3" t="s">
        <v>17</v>
      </c>
      <c r="F126" s="3" t="s">
        <v>70</v>
      </c>
      <c r="G126" s="3" t="s">
        <v>19</v>
      </c>
      <c r="I126" s="3" t="s">
        <v>41</v>
      </c>
      <c r="J126" s="3" t="s">
        <v>42</v>
      </c>
      <c r="K126" s="3" t="s">
        <v>201</v>
      </c>
      <c r="M126" s="3" t="s">
        <v>13</v>
      </c>
    </row>
    <row r="127" spans="1:13" ht="15.75" customHeight="1" x14ac:dyDescent="0.25">
      <c r="A127" s="3" t="s">
        <v>462</v>
      </c>
      <c r="B127" s="3" t="s">
        <v>463</v>
      </c>
      <c r="C127" s="2" t="str">
        <f>HYPERLINK("https://www.sigconstruction.com/","https://www.sigconstruction.com/")</f>
        <v>https://www.sigconstruction.com/</v>
      </c>
      <c r="D127" s="3" t="s">
        <v>58</v>
      </c>
      <c r="E127" s="3" t="s">
        <v>17</v>
      </c>
      <c r="F127" s="3" t="s">
        <v>40</v>
      </c>
      <c r="G127" s="3" t="s">
        <v>65</v>
      </c>
      <c r="I127" s="3" t="s">
        <v>167</v>
      </c>
      <c r="J127" s="3" t="s">
        <v>42</v>
      </c>
      <c r="L127" s="3"/>
      <c r="M127" s="3" t="s">
        <v>13</v>
      </c>
    </row>
    <row r="128" spans="1:13" ht="15.75" customHeight="1" x14ac:dyDescent="0.25">
      <c r="A128" s="3" t="s">
        <v>464</v>
      </c>
      <c r="B128" s="3" t="s">
        <v>465</v>
      </c>
      <c r="C128" s="2" t="str">
        <f>HYPERLINK("https://skanska.com","https://skanska.com")</f>
        <v>https://skanska.com</v>
      </c>
      <c r="D128" s="3" t="s">
        <v>32</v>
      </c>
      <c r="E128" s="3" t="s">
        <v>17</v>
      </c>
      <c r="F128" s="3" t="s">
        <v>89</v>
      </c>
      <c r="G128" s="3" t="s">
        <v>19</v>
      </c>
      <c r="I128" s="3" t="s">
        <v>466</v>
      </c>
      <c r="J128" s="3" t="s">
        <v>466</v>
      </c>
      <c r="K128" s="3" t="s">
        <v>374</v>
      </c>
      <c r="M128" s="3" t="s">
        <v>13</v>
      </c>
    </row>
    <row r="129" spans="1:13" ht="15.75" customHeight="1" x14ac:dyDescent="0.25">
      <c r="A129" s="3" t="s">
        <v>467</v>
      </c>
      <c r="B129" s="3" t="s">
        <v>468</v>
      </c>
      <c r="C129" s="2" t="str">
        <f>HYPERLINK("http://skender.com","http://skender.com")</f>
        <v>http://skender.com</v>
      </c>
      <c r="D129" s="3" t="s">
        <v>32</v>
      </c>
      <c r="E129" s="3" t="s">
        <v>64</v>
      </c>
      <c r="F129" s="3" t="s">
        <v>170</v>
      </c>
      <c r="G129" s="3" t="s">
        <v>19</v>
      </c>
      <c r="H129" s="3" t="s">
        <v>469</v>
      </c>
      <c r="I129" s="3" t="s">
        <v>107</v>
      </c>
      <c r="J129" s="3" t="s">
        <v>55</v>
      </c>
      <c r="M129" s="3" t="s">
        <v>12</v>
      </c>
    </row>
    <row r="130" spans="1:13" ht="15.75" customHeight="1" x14ac:dyDescent="0.25">
      <c r="A130" s="3" t="s">
        <v>470</v>
      </c>
      <c r="B130" s="3" t="s">
        <v>471</v>
      </c>
      <c r="C130" s="2" t="str">
        <f>HYPERLINK("https://www.summitepc.com/summit-engineering-construction","https://www.summitepc.com/summit-engineering-construction")</f>
        <v>https://www.summitepc.com/summit-engineering-construction</v>
      </c>
      <c r="D130" s="3" t="s">
        <v>112</v>
      </c>
      <c r="E130" s="3" t="s">
        <v>17</v>
      </c>
      <c r="F130" s="3" t="s">
        <v>53</v>
      </c>
      <c r="G130" s="3" t="s">
        <v>19</v>
      </c>
      <c r="I130" s="3" t="s">
        <v>82</v>
      </c>
      <c r="J130" s="3" t="s">
        <v>42</v>
      </c>
      <c r="M130" s="3" t="s">
        <v>13</v>
      </c>
    </row>
    <row r="131" spans="1:13" ht="15.75" customHeight="1" x14ac:dyDescent="0.25">
      <c r="A131" s="3" t="s">
        <v>472</v>
      </c>
      <c r="B131" s="3" t="s">
        <v>473</v>
      </c>
      <c r="C131" s="2" t="str">
        <f>HYPERLINK("https://www.suntecconcrete.com","https://www.suntecconcrete.com")</f>
        <v>https://www.suntecconcrete.com</v>
      </c>
      <c r="D131" s="3" t="s">
        <v>32</v>
      </c>
      <c r="E131" s="3" t="s">
        <v>17</v>
      </c>
      <c r="F131" s="3" t="s">
        <v>40</v>
      </c>
      <c r="G131" s="3" t="s">
        <v>19</v>
      </c>
      <c r="I131" s="3" t="s">
        <v>184</v>
      </c>
      <c r="J131" s="3" t="s">
        <v>185</v>
      </c>
      <c r="K131" s="3" t="s">
        <v>20</v>
      </c>
      <c r="M131" s="3" t="s">
        <v>13</v>
      </c>
    </row>
    <row r="132" spans="1:13" ht="15.75" customHeight="1" x14ac:dyDescent="0.25">
      <c r="A132" s="3" t="s">
        <v>474</v>
      </c>
      <c r="B132" s="3" t="s">
        <v>475</v>
      </c>
      <c r="C132" s="2" t="str">
        <f>HYPERLINK("http://www.twdesignbuild.com","http://www.twdesignbuild.com")</f>
        <v>http://www.twdesignbuild.com</v>
      </c>
      <c r="D132" s="3" t="s">
        <v>476</v>
      </c>
      <c r="E132" s="3" t="s">
        <v>17</v>
      </c>
      <c r="F132" s="3" t="s">
        <v>40</v>
      </c>
      <c r="G132" s="3" t="s">
        <v>93</v>
      </c>
      <c r="I132" s="3" t="s">
        <v>41</v>
      </c>
      <c r="J132" s="3" t="s">
        <v>42</v>
      </c>
      <c r="K132" s="3" t="s">
        <v>201</v>
      </c>
      <c r="M132" s="3" t="s">
        <v>13</v>
      </c>
    </row>
    <row r="133" spans="1:13" ht="15.75" customHeight="1" x14ac:dyDescent="0.25">
      <c r="A133" s="3" t="s">
        <v>477</v>
      </c>
      <c r="B133" s="3" t="s">
        <v>478</v>
      </c>
      <c r="C133" s="2" t="str">
        <f>HYPERLINK("http://www.tbcci.com","http://www.tbcci.com")</f>
        <v>http://www.tbcci.com</v>
      </c>
      <c r="D133" s="3" t="s">
        <v>58</v>
      </c>
      <c r="E133" s="3" t="s">
        <v>64</v>
      </c>
      <c r="F133" s="3" t="s">
        <v>384</v>
      </c>
      <c r="G133" s="3" t="s">
        <v>65</v>
      </c>
      <c r="I133" s="3" t="s">
        <v>222</v>
      </c>
      <c r="J133" s="3" t="s">
        <v>42</v>
      </c>
      <c r="M133" s="3" t="s">
        <v>13</v>
      </c>
    </row>
    <row r="134" spans="1:13" ht="15.75" customHeight="1" x14ac:dyDescent="0.25">
      <c r="A134" s="3" t="s">
        <v>479</v>
      </c>
      <c r="B134" s="3" t="s">
        <v>187</v>
      </c>
      <c r="C134" s="2" t="str">
        <f>HYPERLINK("https://www.taylormorrison.com","https://www.taylormorrison.com")</f>
        <v>https://www.taylormorrison.com</v>
      </c>
      <c r="D134" s="3" t="s">
        <v>58</v>
      </c>
      <c r="E134" s="3" t="s">
        <v>17</v>
      </c>
      <c r="F134" s="3" t="s">
        <v>480</v>
      </c>
      <c r="G134" s="3" t="s">
        <v>19</v>
      </c>
      <c r="I134" s="3" t="s">
        <v>167</v>
      </c>
      <c r="J134" s="3" t="s">
        <v>42</v>
      </c>
      <c r="M134" s="3" t="s">
        <v>13</v>
      </c>
    </row>
    <row r="135" spans="1:13" ht="15.75" customHeight="1" x14ac:dyDescent="0.25">
      <c r="A135" s="3" t="s">
        <v>481</v>
      </c>
      <c r="B135" s="3" t="s">
        <v>482</v>
      </c>
      <c r="C135" s="2" t="str">
        <f>HYPERLINK("http://www.Boldt.com","http://www.Boldt.com")</f>
        <v>http://www.Boldt.com</v>
      </c>
      <c r="D135" s="3" t="s">
        <v>483</v>
      </c>
      <c r="E135" s="3" t="s">
        <v>17</v>
      </c>
      <c r="F135" s="3" t="s">
        <v>192</v>
      </c>
      <c r="G135" s="3" t="s">
        <v>19</v>
      </c>
      <c r="I135" s="3" t="s">
        <v>484</v>
      </c>
      <c r="J135" s="3" t="s">
        <v>55</v>
      </c>
      <c r="M135" s="3" t="s">
        <v>13</v>
      </c>
    </row>
    <row r="136" spans="1:13" ht="15.75" customHeight="1" x14ac:dyDescent="0.25">
      <c r="A136" s="3" t="s">
        <v>485</v>
      </c>
      <c r="B136" s="3" t="s">
        <v>38</v>
      </c>
      <c r="C136" s="2" t="str">
        <f>HYPERLINK("https://conlancompany.com/","https://conlancompany.com/")</f>
        <v>https://conlancompany.com/</v>
      </c>
      <c r="D136" s="3" t="s">
        <v>25</v>
      </c>
      <c r="E136" s="3" t="s">
        <v>64</v>
      </c>
      <c r="F136" s="3" t="s">
        <v>33</v>
      </c>
      <c r="G136" s="3" t="s">
        <v>19</v>
      </c>
      <c r="I136" s="3" t="s">
        <v>486</v>
      </c>
      <c r="J136" s="3" t="s">
        <v>274</v>
      </c>
      <c r="K136" s="3" t="s">
        <v>29</v>
      </c>
      <c r="M136" s="3" t="s">
        <v>13</v>
      </c>
    </row>
    <row r="137" spans="1:13" ht="15.75" customHeight="1" x14ac:dyDescent="0.25">
      <c r="A137" s="3" t="s">
        <v>487</v>
      </c>
      <c r="B137" s="3" t="s">
        <v>148</v>
      </c>
      <c r="C137" s="2" t="str">
        <f>HYPERLINK("https://www.thehagermangroup.com/","https://www.thehagermangroup.com/")</f>
        <v>https://www.thehagermangroup.com/</v>
      </c>
      <c r="D137" s="3" t="s">
        <v>25</v>
      </c>
      <c r="E137" s="3" t="s">
        <v>17</v>
      </c>
      <c r="F137" s="3" t="s">
        <v>40</v>
      </c>
      <c r="G137" s="3" t="s">
        <v>283</v>
      </c>
      <c r="H137" s="3" t="s">
        <v>488</v>
      </c>
      <c r="I137" s="3" t="s">
        <v>456</v>
      </c>
      <c r="J137" s="3" t="s">
        <v>42</v>
      </c>
      <c r="K137" s="3" t="s">
        <v>36</v>
      </c>
      <c r="M137" s="3" t="s">
        <v>13</v>
      </c>
    </row>
    <row r="138" spans="1:13" ht="15.75" customHeight="1" x14ac:dyDescent="0.25">
      <c r="A138" s="3" t="s">
        <v>489</v>
      </c>
      <c r="B138" s="3" t="s">
        <v>490</v>
      </c>
      <c r="C138" s="2" t="str">
        <f>HYPERLINK("http://www.hillgrp.com/","http://www.hillgrp.com/")</f>
        <v>http://www.hillgrp.com/</v>
      </c>
      <c r="D138" s="3" t="s">
        <v>491</v>
      </c>
      <c r="E138" s="3" t="s">
        <v>17</v>
      </c>
      <c r="F138" s="3" t="s">
        <v>40</v>
      </c>
      <c r="G138" s="3" t="s">
        <v>19</v>
      </c>
      <c r="I138" s="3" t="s">
        <v>492</v>
      </c>
      <c r="J138" s="3" t="s">
        <v>55</v>
      </c>
      <c r="L138" s="3"/>
      <c r="M138" s="3" t="s">
        <v>13</v>
      </c>
    </row>
    <row r="139" spans="1:13" ht="15.75" customHeight="1" x14ac:dyDescent="0.25">
      <c r="A139" s="3" t="s">
        <v>493</v>
      </c>
      <c r="B139" s="3" t="s">
        <v>494</v>
      </c>
      <c r="C139" s="2" t="str">
        <f>HYPERLINK("https://www.walshgroup.com/","https://www.walshgroup.com/")</f>
        <v>https://www.walshgroup.com/</v>
      </c>
      <c r="D139" s="3" t="s">
        <v>32</v>
      </c>
      <c r="E139" s="3" t="s">
        <v>17</v>
      </c>
      <c r="F139" s="3" t="s">
        <v>40</v>
      </c>
      <c r="G139" s="3" t="s">
        <v>65</v>
      </c>
      <c r="I139" s="3" t="s">
        <v>107</v>
      </c>
      <c r="J139" s="3" t="s">
        <v>55</v>
      </c>
      <c r="K139" s="3" t="s">
        <v>374</v>
      </c>
      <c r="M139" s="3" t="s">
        <v>13</v>
      </c>
    </row>
    <row r="140" spans="1:13" ht="15.75" customHeight="1" x14ac:dyDescent="0.25">
      <c r="A140" s="3" t="s">
        <v>495</v>
      </c>
      <c r="B140" s="3" t="s">
        <v>496</v>
      </c>
      <c r="C140" s="2" t="str">
        <f>HYPERLINK("https://thieneman.solutions","https://thieneman.solutions")</f>
        <v>https://thieneman.solutions</v>
      </c>
      <c r="D140" s="3" t="s">
        <v>310</v>
      </c>
      <c r="E140" s="3" t="s">
        <v>17</v>
      </c>
      <c r="F140" s="3" t="s">
        <v>26</v>
      </c>
      <c r="G140" s="3" t="s">
        <v>19</v>
      </c>
      <c r="I140" s="3" t="s">
        <v>497</v>
      </c>
      <c r="J140" s="3" t="s">
        <v>42</v>
      </c>
      <c r="K140" s="3" t="s">
        <v>29</v>
      </c>
      <c r="M140" s="3" t="s">
        <v>13</v>
      </c>
    </row>
    <row r="141" spans="1:13" ht="15.75" customHeight="1" x14ac:dyDescent="0.25">
      <c r="A141" s="3" t="s">
        <v>498</v>
      </c>
      <c r="B141" s="3" t="s">
        <v>499</v>
      </c>
      <c r="C141" s="2" t="str">
        <f>HYPERLINK("https://www.thompsonthrift.com/","https://www.thompsonthrift.com/")</f>
        <v>https://www.thompsonthrift.com/</v>
      </c>
      <c r="D141" s="3" t="s">
        <v>132</v>
      </c>
      <c r="E141" s="3" t="s">
        <v>17</v>
      </c>
      <c r="F141" s="3" t="s">
        <v>26</v>
      </c>
      <c r="G141" s="3" t="s">
        <v>19</v>
      </c>
      <c r="H141" s="3" t="s">
        <v>500</v>
      </c>
      <c r="I141" s="3" t="s">
        <v>224</v>
      </c>
      <c r="J141" s="3" t="s">
        <v>42</v>
      </c>
      <c r="M141" s="3" t="s">
        <v>13</v>
      </c>
    </row>
    <row r="142" spans="1:13" ht="15.75" customHeight="1" x14ac:dyDescent="0.25">
      <c r="A142" s="3" t="s">
        <v>501</v>
      </c>
      <c r="B142" s="3" t="s">
        <v>298</v>
      </c>
      <c r="C142" s="2" t="str">
        <f>HYPERLINK("http://www.tikursolutions.com","http://www.tikursolutions.com")</f>
        <v>http://www.tikursolutions.com</v>
      </c>
      <c r="D142" s="3" t="s">
        <v>119</v>
      </c>
      <c r="E142" s="3" t="s">
        <v>17</v>
      </c>
      <c r="F142" s="3" t="s">
        <v>157</v>
      </c>
      <c r="G142" s="3" t="s">
        <v>19</v>
      </c>
      <c r="I142" s="3" t="s">
        <v>41</v>
      </c>
      <c r="J142" s="3" t="s">
        <v>42</v>
      </c>
      <c r="M142" s="3" t="s">
        <v>13</v>
      </c>
    </row>
    <row r="143" spans="1:13" ht="15.75" customHeight="1" x14ac:dyDescent="0.25">
      <c r="A143" s="3" t="s">
        <v>502</v>
      </c>
      <c r="B143" s="3" t="s">
        <v>503</v>
      </c>
      <c r="C143" s="2" t="str">
        <f>HYPERLINK("http://tippmanngroup.com","http://tippmanngroup.com")</f>
        <v>http://tippmanngroup.com</v>
      </c>
      <c r="D143" s="3" t="s">
        <v>221</v>
      </c>
      <c r="E143" s="3" t="s">
        <v>17</v>
      </c>
      <c r="F143" s="3" t="s">
        <v>78</v>
      </c>
      <c r="G143" s="3" t="s">
        <v>19</v>
      </c>
      <c r="H143" s="3" t="s">
        <v>504</v>
      </c>
      <c r="I143" s="3" t="s">
        <v>456</v>
      </c>
      <c r="J143" s="3" t="s">
        <v>42</v>
      </c>
      <c r="K143" s="3" t="s">
        <v>20</v>
      </c>
      <c r="M143" s="3" t="s">
        <v>13</v>
      </c>
    </row>
    <row r="144" spans="1:13" ht="15.75" customHeight="1" x14ac:dyDescent="0.25">
      <c r="A144" s="3" t="s">
        <v>505</v>
      </c>
      <c r="B144" s="3" t="s">
        <v>24</v>
      </c>
      <c r="C144" s="2" t="str">
        <f>HYPERLINK("https://www.tonnandblank.com","https://www.tonnandblank.com")</f>
        <v>https://www.tonnandblank.com</v>
      </c>
      <c r="D144" s="3" t="s">
        <v>310</v>
      </c>
      <c r="E144" s="3" t="s">
        <v>17</v>
      </c>
      <c r="F144" s="3" t="s">
        <v>33</v>
      </c>
      <c r="G144" s="3" t="s">
        <v>79</v>
      </c>
      <c r="I144" s="3" t="s">
        <v>506</v>
      </c>
      <c r="J144" s="3" t="s">
        <v>42</v>
      </c>
      <c r="M144" s="3" t="s">
        <v>13</v>
      </c>
    </row>
    <row r="145" spans="1:13" ht="15.75" customHeight="1" x14ac:dyDescent="0.25">
      <c r="A145" s="3" t="s">
        <v>507</v>
      </c>
      <c r="B145" s="3" t="s">
        <v>508</v>
      </c>
      <c r="C145" s="2" t="str">
        <f>HYPERLINK("https://www.Traylor.com","https://www.Traylor.com")</f>
        <v>https://www.Traylor.com</v>
      </c>
      <c r="D145" s="3" t="s">
        <v>106</v>
      </c>
      <c r="E145" s="3" t="s">
        <v>17</v>
      </c>
      <c r="F145" s="3" t="s">
        <v>192</v>
      </c>
      <c r="G145" s="3" t="s">
        <v>71</v>
      </c>
      <c r="I145" s="3" t="s">
        <v>509</v>
      </c>
      <c r="J145" s="3" t="s">
        <v>255</v>
      </c>
      <c r="K145" s="3" t="s">
        <v>36</v>
      </c>
      <c r="M145" s="3" t="s">
        <v>13</v>
      </c>
    </row>
    <row r="146" spans="1:13" ht="15.75" customHeight="1" x14ac:dyDescent="0.25">
      <c r="A146" s="3" t="s">
        <v>510</v>
      </c>
      <c r="B146" s="3" t="s">
        <v>62</v>
      </c>
      <c r="C146" s="2" t="str">
        <f>HYPERLINK("https://www.turnerconstruction.com/locations/indianapolis","https://www.turnerconstruction.com/locations/indianapolis")</f>
        <v>https://www.turnerconstruction.com/locations/indianapolis</v>
      </c>
      <c r="D146" s="3" t="s">
        <v>16</v>
      </c>
      <c r="E146" s="3" t="s">
        <v>17</v>
      </c>
      <c r="F146" s="3" t="s">
        <v>402</v>
      </c>
      <c r="G146" s="3" t="s">
        <v>46</v>
      </c>
      <c r="I146" s="3" t="s">
        <v>41</v>
      </c>
      <c r="J146" s="3" t="s">
        <v>42</v>
      </c>
      <c r="L146" s="3" t="s">
        <v>511</v>
      </c>
      <c r="M146" s="3" t="s">
        <v>12</v>
      </c>
    </row>
    <row r="147" spans="1:13" ht="15.75" customHeight="1" x14ac:dyDescent="0.25">
      <c r="A147" s="3" t="s">
        <v>512</v>
      </c>
      <c r="B147" s="3" t="s">
        <v>81</v>
      </c>
      <c r="C147" s="2" t="str">
        <f>HYPERLINK("http://www.tuschalleng.com","http://www.tuschalleng.com")</f>
        <v>http://www.tuschalleng.com</v>
      </c>
      <c r="D147" s="3" t="s">
        <v>16</v>
      </c>
      <c r="E147" s="3" t="s">
        <v>64</v>
      </c>
      <c r="F147" s="3" t="s">
        <v>33</v>
      </c>
      <c r="G147" s="3" t="s">
        <v>79</v>
      </c>
      <c r="H147" s="3" t="s">
        <v>513</v>
      </c>
      <c r="I147" s="3" t="s">
        <v>514</v>
      </c>
      <c r="J147" s="3" t="s">
        <v>55</v>
      </c>
      <c r="M147" s="3" t="s">
        <v>13</v>
      </c>
    </row>
    <row r="148" spans="1:13" ht="15.75" customHeight="1" x14ac:dyDescent="0.25">
      <c r="A148" s="3" t="s">
        <v>515</v>
      </c>
      <c r="B148" s="3" t="s">
        <v>516</v>
      </c>
      <c r="C148" s="2" t="str">
        <f>HYPERLINK("http://www.tw-chicago.com","http://www.tw-chicago.com")</f>
        <v>http://www.tw-chicago.com</v>
      </c>
      <c r="D148" s="3" t="s">
        <v>132</v>
      </c>
      <c r="E148" s="3" t="s">
        <v>17</v>
      </c>
      <c r="F148" s="3" t="s">
        <v>480</v>
      </c>
      <c r="G148" s="3" t="s">
        <v>46</v>
      </c>
      <c r="H148" s="3" t="s">
        <v>517</v>
      </c>
      <c r="I148" s="3" t="s">
        <v>518</v>
      </c>
      <c r="J148" s="3" t="s">
        <v>55</v>
      </c>
      <c r="K148" s="3" t="s">
        <v>201</v>
      </c>
      <c r="M148" s="3" t="s">
        <v>13</v>
      </c>
    </row>
    <row r="149" spans="1:13" ht="15.75" customHeight="1" x14ac:dyDescent="0.25">
      <c r="A149" s="3" t="s">
        <v>519</v>
      </c>
      <c r="B149" s="3" t="s">
        <v>520</v>
      </c>
      <c r="C149" s="2" t="str">
        <f>HYPERLINK("http://Navy.com","http://Navy.com")</f>
        <v>http://Navy.com</v>
      </c>
      <c r="D149" s="3" t="s">
        <v>16</v>
      </c>
      <c r="E149" s="3" t="s">
        <v>17</v>
      </c>
      <c r="F149" s="3" t="s">
        <v>144</v>
      </c>
      <c r="G149" s="3" t="s">
        <v>46</v>
      </c>
      <c r="I149" s="3" t="s">
        <v>96</v>
      </c>
      <c r="J149" s="3" t="s">
        <v>42</v>
      </c>
      <c r="M149" s="3" t="s">
        <v>13</v>
      </c>
    </row>
    <row r="150" spans="1:13" ht="15.75" customHeight="1" x14ac:dyDescent="0.25">
      <c r="A150" s="3" t="s">
        <v>521</v>
      </c>
      <c r="B150" s="3" t="s">
        <v>242</v>
      </c>
      <c r="C150" s="2" t="str">
        <f>HYPERLINK("https://www.watsoncivil.com","https://www.watsoncivil.com")</f>
        <v>https://www.watsoncivil.com</v>
      </c>
      <c r="D150" s="3" t="s">
        <v>63</v>
      </c>
      <c r="E150" s="3" t="s">
        <v>17</v>
      </c>
      <c r="F150" s="3" t="s">
        <v>45</v>
      </c>
      <c r="G150" s="3" t="s">
        <v>46</v>
      </c>
      <c r="I150" s="3" t="s">
        <v>522</v>
      </c>
      <c r="J150" s="3" t="s">
        <v>159</v>
      </c>
      <c r="M150" s="3" t="s">
        <v>13</v>
      </c>
    </row>
    <row r="151" spans="1:13" ht="15.75" customHeight="1" x14ac:dyDescent="0.25">
      <c r="A151" s="3" t="s">
        <v>523</v>
      </c>
      <c r="B151" s="3" t="s">
        <v>524</v>
      </c>
      <c r="C151" s="2" t="str">
        <f>HYPERLINK("http://www.webcor.com","http://www.webcor.com")</f>
        <v>http://www.webcor.com</v>
      </c>
      <c r="D151" s="3" t="s">
        <v>32</v>
      </c>
      <c r="E151" s="3" t="s">
        <v>64</v>
      </c>
      <c r="F151" s="3" t="s">
        <v>33</v>
      </c>
      <c r="G151" s="3" t="s">
        <v>71</v>
      </c>
      <c r="I151" s="3" t="s">
        <v>525</v>
      </c>
      <c r="J151" s="3" t="s">
        <v>255</v>
      </c>
      <c r="K151" s="3" t="s">
        <v>20</v>
      </c>
      <c r="M151" s="3" t="s">
        <v>13</v>
      </c>
    </row>
    <row r="152" spans="1:13" ht="15.75" customHeight="1" x14ac:dyDescent="0.25">
      <c r="A152" s="3" t="s">
        <v>526</v>
      </c>
      <c r="B152" s="3" t="s">
        <v>527</v>
      </c>
      <c r="C152" s="2" t="str">
        <f>HYPERLINK("http://www.weddlebros.com","http://www.weddlebros.com")</f>
        <v>http://www.weddlebros.com</v>
      </c>
      <c r="D152" s="3" t="s">
        <v>154</v>
      </c>
      <c r="E152" s="3" t="s">
        <v>17</v>
      </c>
      <c r="F152" s="3" t="s">
        <v>78</v>
      </c>
      <c r="G152" s="3" t="s">
        <v>19</v>
      </c>
      <c r="I152" s="3" t="s">
        <v>250</v>
      </c>
      <c r="J152" s="3" t="s">
        <v>42</v>
      </c>
      <c r="L152" s="3" t="s">
        <v>550</v>
      </c>
      <c r="M152" s="3" t="s">
        <v>13</v>
      </c>
    </row>
    <row r="153" spans="1:13" ht="15.75" customHeight="1" x14ac:dyDescent="0.25">
      <c r="A153" s="3" t="s">
        <v>528</v>
      </c>
      <c r="B153" s="3" t="s">
        <v>529</v>
      </c>
      <c r="C153" s="2" t="str">
        <f>HYPERLINK("https://www.weigandconstruction.com/","https://www.weigandconstruction.com/")</f>
        <v>https://www.weigandconstruction.com/</v>
      </c>
      <c r="D153" s="3" t="s">
        <v>530</v>
      </c>
      <c r="E153" s="3" t="s">
        <v>17</v>
      </c>
      <c r="F153" s="3" t="s">
        <v>40</v>
      </c>
      <c r="G153" s="3" t="s">
        <v>19</v>
      </c>
      <c r="H153" s="3" t="s">
        <v>531</v>
      </c>
      <c r="I153" s="3" t="s">
        <v>456</v>
      </c>
      <c r="J153" s="3" t="s">
        <v>42</v>
      </c>
      <c r="M153" s="3" t="s">
        <v>13</v>
      </c>
    </row>
    <row r="154" spans="1:13" ht="15.75" customHeight="1" x14ac:dyDescent="0.25">
      <c r="A154" s="3" t="s">
        <v>532</v>
      </c>
      <c r="B154" s="3" t="s">
        <v>533</v>
      </c>
      <c r="C154" s="2" t="str">
        <f>HYPERLINK("https://www.weisbuilders.com/markets/chicago/","https://www.weisbuilders.com/markets/chicago/")</f>
        <v>https://www.weisbuilders.com/markets/chicago/</v>
      </c>
      <c r="D154" s="3" t="s">
        <v>25</v>
      </c>
      <c r="E154" s="3" t="s">
        <v>17</v>
      </c>
      <c r="F154" s="3" t="s">
        <v>26</v>
      </c>
      <c r="G154" s="3" t="s">
        <v>19</v>
      </c>
      <c r="I154" s="3" t="s">
        <v>107</v>
      </c>
      <c r="J154" s="3" t="s">
        <v>55</v>
      </c>
      <c r="M154" s="3" t="s">
        <v>13</v>
      </c>
    </row>
    <row r="155" spans="1:13" ht="15.75" customHeight="1" x14ac:dyDescent="0.25">
      <c r="A155" s="3" t="s">
        <v>534</v>
      </c>
      <c r="B155" s="3" t="s">
        <v>62</v>
      </c>
      <c r="C155" s="2" t="str">
        <f>HYPERLINK("https://whartonsmith.com/","https://whartonsmith.com/")</f>
        <v>https://whartonsmith.com/</v>
      </c>
      <c r="D155" s="3" t="s">
        <v>84</v>
      </c>
      <c r="E155" s="3" t="s">
        <v>64</v>
      </c>
      <c r="F155" s="3" t="s">
        <v>178</v>
      </c>
      <c r="G155" s="3" t="s">
        <v>19</v>
      </c>
      <c r="I155" s="3" t="s">
        <v>535</v>
      </c>
      <c r="J155" s="3" t="s">
        <v>159</v>
      </c>
      <c r="M155" s="3" t="s">
        <v>13</v>
      </c>
    </row>
    <row r="156" spans="1:13" ht="15.75" customHeight="1" x14ac:dyDescent="0.25">
      <c r="A156" s="3" t="s">
        <v>536</v>
      </c>
      <c r="B156" s="3" t="s">
        <v>210</v>
      </c>
      <c r="C156" s="2" t="str">
        <f>HYPERLINK("https://www.whiting-turner.com/","https://www.whiting-turner.com/")</f>
        <v>https://www.whiting-turner.com/</v>
      </c>
      <c r="D156" s="3" t="s">
        <v>32</v>
      </c>
      <c r="E156" s="3" t="s">
        <v>17</v>
      </c>
      <c r="F156" s="3" t="s">
        <v>78</v>
      </c>
      <c r="G156" s="3" t="s">
        <v>19</v>
      </c>
      <c r="I156" s="3" t="s">
        <v>537</v>
      </c>
      <c r="J156" s="3" t="s">
        <v>55</v>
      </c>
      <c r="M156" s="3" t="s">
        <v>13</v>
      </c>
    </row>
    <row r="157" spans="1:13" ht="15.75" customHeight="1" x14ac:dyDescent="0.25">
      <c r="A157" s="3" t="s">
        <v>538</v>
      </c>
      <c r="C157" s="2" t="str">
        <f>HYPERLINK("http://williamsco.com","http://williamsco.com")</f>
        <v>http://williamsco.com</v>
      </c>
      <c r="D157" s="3" t="s">
        <v>310</v>
      </c>
      <c r="E157" s="3" t="s">
        <v>17</v>
      </c>
      <c r="F157" s="3" t="s">
        <v>70</v>
      </c>
      <c r="G157" s="3" t="s">
        <v>19</v>
      </c>
      <c r="I157" s="3" t="s">
        <v>539</v>
      </c>
      <c r="J157" s="3" t="s">
        <v>159</v>
      </c>
      <c r="K157" s="3" t="s">
        <v>29</v>
      </c>
      <c r="M157" s="3" t="s">
        <v>13</v>
      </c>
    </row>
    <row r="158" spans="1:13" ht="15.75" customHeight="1" x14ac:dyDescent="0.25">
      <c r="A158" s="3" t="s">
        <v>540</v>
      </c>
      <c r="B158" s="3" t="s">
        <v>541</v>
      </c>
      <c r="C158" s="2" t="str">
        <f>HYPERLINK("https://wincoconstruction.com/","https://wincoconstruction.com/")</f>
        <v>https://wincoconstruction.com/</v>
      </c>
      <c r="D158" s="3" t="s">
        <v>542</v>
      </c>
      <c r="E158" s="3" t="s">
        <v>17</v>
      </c>
      <c r="F158" s="3" t="s">
        <v>144</v>
      </c>
      <c r="G158" s="3" t="s">
        <v>448</v>
      </c>
      <c r="I158" s="3" t="s">
        <v>82</v>
      </c>
      <c r="J158" s="3" t="s">
        <v>42</v>
      </c>
      <c r="K158" s="3" t="s">
        <v>29</v>
      </c>
      <c r="M158" s="3" t="s">
        <v>13</v>
      </c>
    </row>
    <row r="159" spans="1:13" ht="15.75" customHeight="1" x14ac:dyDescent="0.25">
      <c r="A159" s="3" t="s">
        <v>543</v>
      </c>
      <c r="B159" s="3" t="s">
        <v>372</v>
      </c>
      <c r="C159" s="2" t="str">
        <f>HYPERLINK("https://www.warandolph.com","https://www.warandolph.com")</f>
        <v>https://www.warandolph.com</v>
      </c>
      <c r="D159" s="3" t="s">
        <v>263</v>
      </c>
      <c r="E159" s="3" t="s">
        <v>17</v>
      </c>
      <c r="F159" s="3" t="s">
        <v>33</v>
      </c>
      <c r="G159" s="3" t="s">
        <v>19</v>
      </c>
      <c r="H159" s="3" t="s">
        <v>544</v>
      </c>
      <c r="I159" s="3" t="s">
        <v>545</v>
      </c>
      <c r="J159" s="3" t="s">
        <v>55</v>
      </c>
      <c r="K159" s="3" t="s">
        <v>29</v>
      </c>
      <c r="M159" s="3" t="s">
        <v>13</v>
      </c>
    </row>
  </sheetData>
  <autoFilter ref="A2:M159" xr:uid="{00000000-0001-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Company 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Hassenplug, Heather D</cp:lastModifiedBy>
  <dcterms:modified xsi:type="dcterms:W3CDTF">2025-01-24T18:56:28Z</dcterms:modified>
</cp:coreProperties>
</file>

<file path=docProps/core0.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2025-01-23T13:51:26-05:00</dcterms:created>
  <dcterms:modified xsi:type="dcterms:W3CDTF">2025-01-23T13:51:26-05:00</dcterms:modified>
  <cp:revision>0</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44bd30-2ed7-4c9d-9d12-46200872a97b_Enabled">
    <vt:lpwstr>true</vt:lpwstr>
  </property>
  <property fmtid="{D5CDD505-2E9C-101B-9397-08002B2CF9AE}" pid="3" name="MSIP_Label_4044bd30-2ed7-4c9d-9d12-46200872a97b_SetDate">
    <vt:lpwstr>2025-01-23T19:16:17Z</vt:lpwstr>
  </property>
  <property fmtid="{D5CDD505-2E9C-101B-9397-08002B2CF9AE}" pid="4" name="MSIP_Label_4044bd30-2ed7-4c9d-9d12-46200872a97b_Method">
    <vt:lpwstr>Standard</vt:lpwstr>
  </property>
  <property fmtid="{D5CDD505-2E9C-101B-9397-08002B2CF9AE}" pid="5" name="MSIP_Label_4044bd30-2ed7-4c9d-9d12-46200872a97b_Name">
    <vt:lpwstr>defa4170-0d19-0005-0004-bc88714345d2</vt:lpwstr>
  </property>
  <property fmtid="{D5CDD505-2E9C-101B-9397-08002B2CF9AE}" pid="6" name="MSIP_Label_4044bd30-2ed7-4c9d-9d12-46200872a97b_SiteId">
    <vt:lpwstr>4130bd39-7c53-419c-b1e5-8758d6d63f21</vt:lpwstr>
  </property>
  <property fmtid="{D5CDD505-2E9C-101B-9397-08002B2CF9AE}" pid="7" name="MSIP_Label_4044bd30-2ed7-4c9d-9d12-46200872a97b_ActionId">
    <vt:lpwstr>283dc373-21b5-43bf-b7bf-bcd50e75f50e</vt:lpwstr>
  </property>
  <property fmtid="{D5CDD505-2E9C-101B-9397-08002B2CF9AE}" pid="8" name="MSIP_Label_4044bd30-2ed7-4c9d-9d12-46200872a97b_ContentBits">
    <vt:lpwstr>0</vt:lpwstr>
  </property>
</Properties>
</file>